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8BDD5193-AE72-4F27-8CA8-7CF1C231B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-Structural checks" sheetId="2" r:id="rId1"/>
    <sheet name="S-error messages and types" sheetId="5" r:id="rId2"/>
    <sheet name="R-Record level checks" sheetId="4" r:id="rId3"/>
    <sheet name="D-Dataset level checks" sheetId="3" r:id="rId4"/>
    <sheet name="List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" l="1"/>
  <c r="G21" i="2"/>
  <c r="G23" i="2" l="1"/>
  <c r="G19" i="2"/>
  <c r="G20" i="2"/>
  <c r="D23" i="2" l="1"/>
  <c r="F23" i="2"/>
  <c r="H23" i="2"/>
  <c r="D22" i="2"/>
  <c r="F22" i="2"/>
  <c r="H22" i="2"/>
  <c r="D21" i="2"/>
  <c r="F21" i="2"/>
  <c r="H21" i="2"/>
  <c r="D20" i="2"/>
  <c r="F20" i="2"/>
  <c r="H20" i="2"/>
  <c r="D19" i="2"/>
  <c r="F19" i="2"/>
  <c r="H19" i="2"/>
  <c r="D18" i="2"/>
  <c r="F18" i="2"/>
  <c r="H18" i="2"/>
  <c r="E17" i="2"/>
  <c r="E16" i="2"/>
  <c r="E15" i="2"/>
  <c r="D17" i="2"/>
  <c r="F17" i="2"/>
  <c r="H17" i="2"/>
  <c r="D16" i="2"/>
  <c r="F16" i="2"/>
  <c r="H16" i="2"/>
  <c r="D15" i="2"/>
  <c r="F15" i="2"/>
  <c r="H15" i="2"/>
  <c r="E14" i="2" l="1"/>
  <c r="E13" i="2"/>
  <c r="D14" i="2"/>
  <c r="F14" i="2"/>
  <c r="H14" i="2"/>
  <c r="D13" i="2"/>
  <c r="F13" i="2"/>
  <c r="H13" i="2"/>
  <c r="E12" i="2" l="1"/>
  <c r="D12" i="2"/>
  <c r="F12" i="2"/>
  <c r="H12" i="2"/>
  <c r="I10" i="2"/>
  <c r="I7" i="2"/>
  <c r="I8" i="2"/>
  <c r="I9" i="2"/>
  <c r="I6" i="2"/>
  <c r="G3" i="2"/>
  <c r="G4" i="2"/>
  <c r="G5" i="2"/>
  <c r="G2" i="2"/>
  <c r="E5" i="2" l="1"/>
  <c r="E6" i="2"/>
  <c r="E2" i="2"/>
  <c r="D11" i="2"/>
  <c r="F11" i="2"/>
  <c r="H11" i="2"/>
  <c r="D10" i="2"/>
  <c r="F10" i="2"/>
  <c r="H10" i="2"/>
  <c r="D9" i="2"/>
  <c r="F9" i="2"/>
  <c r="H9" i="2"/>
  <c r="C8" i="2"/>
  <c r="C9" i="2" s="1"/>
  <c r="C10" i="2" s="1"/>
  <c r="H4" i="2"/>
  <c r="F4" i="2"/>
  <c r="D4" i="2"/>
  <c r="H3" i="2"/>
  <c r="H5" i="2"/>
  <c r="H6" i="2"/>
  <c r="H7" i="2"/>
  <c r="H8" i="2"/>
  <c r="F3" i="2"/>
  <c r="F5" i="2"/>
  <c r="F6" i="2"/>
  <c r="F7" i="2"/>
  <c r="F8" i="2"/>
  <c r="H2" i="2"/>
  <c r="F2" i="2"/>
  <c r="D3" i="2"/>
  <c r="D5" i="2"/>
  <c r="D6" i="2"/>
  <c r="D7" i="2"/>
  <c r="D8" i="2"/>
  <c r="D2" i="2"/>
  <c r="B8" i="5" l="1"/>
  <c r="E8" i="5" s="1"/>
  <c r="B2" i="5"/>
  <c r="E2" i="5" s="1"/>
  <c r="B13" i="5"/>
  <c r="B9" i="5"/>
  <c r="B14" i="5"/>
  <c r="B10" i="5"/>
  <c r="E10" i="5" s="1"/>
  <c r="B5" i="5"/>
  <c r="E5" i="5" s="1"/>
  <c r="B3" i="5"/>
  <c r="E3" i="5" s="1"/>
  <c r="B11" i="5"/>
  <c r="B4" i="5"/>
  <c r="B12" i="5"/>
  <c r="E12" i="5" s="1"/>
  <c r="B6" i="5"/>
  <c r="E6" i="5" s="1"/>
  <c r="B7" i="5"/>
  <c r="E7" i="5" s="1"/>
  <c r="B54" i="5"/>
  <c r="E54" i="5" s="1"/>
  <c r="B58" i="5"/>
  <c r="B55" i="5"/>
  <c r="E55" i="5" s="1"/>
  <c r="B59" i="5"/>
  <c r="B56" i="5"/>
  <c r="B48" i="5"/>
  <c r="B57" i="5"/>
  <c r="B49" i="5"/>
  <c r="B47" i="5"/>
  <c r="B50" i="5"/>
  <c r="B52" i="5"/>
  <c r="E52" i="5" s="1"/>
  <c r="B53" i="5"/>
  <c r="E53" i="5" s="1"/>
  <c r="B51" i="5"/>
  <c r="E51" i="5" s="1"/>
  <c r="B29" i="5"/>
  <c r="B24" i="5"/>
  <c r="E24" i="5" s="1"/>
  <c r="B30" i="5"/>
  <c r="B31" i="5"/>
  <c r="B32" i="5"/>
  <c r="B26" i="5"/>
  <c r="E26" i="5" s="1"/>
  <c r="B25" i="5"/>
  <c r="E25" i="5" s="1"/>
  <c r="B33" i="5"/>
  <c r="E33" i="5" s="1"/>
  <c r="B27" i="5"/>
  <c r="E27" i="5" s="1"/>
  <c r="B35" i="5"/>
  <c r="B34" i="5"/>
  <c r="B28" i="5"/>
  <c r="B36" i="5"/>
</calcChain>
</file>

<file path=xl/sharedStrings.xml><?xml version="1.0" encoding="utf-8"?>
<sst xmlns="http://schemas.openxmlformats.org/spreadsheetml/2006/main" count="599" uniqueCount="397">
  <si>
    <t>Error message</t>
  </si>
  <si>
    <t>VIN</t>
  </si>
  <si>
    <t>Element "Vehicle" (table level test)</t>
  </si>
  <si>
    <t>Mh</t>
  </si>
  <si>
    <t>Mk</t>
  </si>
  <si>
    <t>Bw</t>
  </si>
  <si>
    <t>Electric, Hybrid</t>
  </si>
  <si>
    <t>Hybrid, ClassOfHybrid</t>
  </si>
  <si>
    <t>ClassOfHybrid</t>
  </si>
  <si>
    <t>Yes</t>
  </si>
  <si>
    <t>Detect records where Hybrid = no/false, and ClassOfHybrid is provided (a non-empty string)</t>
  </si>
  <si>
    <t>Electric</t>
  </si>
  <si>
    <t>Hybrid</t>
  </si>
  <si>
    <t>FT</t>
  </si>
  <si>
    <t>MaximumSpeed</t>
  </si>
  <si>
    <t>#</t>
  </si>
  <si>
    <t>Parameter short name</t>
  </si>
  <si>
    <t>Parameter ID</t>
  </si>
  <si>
    <t>SM</t>
  </si>
  <si>
    <t>M - Element Cardinality</t>
  </si>
  <si>
    <t>ST</t>
  </si>
  <si>
    <t>T - Element Data Type</t>
  </si>
  <si>
    <t>SV</t>
  </si>
  <si>
    <t>V - Element Data Value Domain</t>
  </si>
  <si>
    <t>Y</t>
  </si>
  <si>
    <t>table</t>
  </si>
  <si>
    <t>(a)</t>
  </si>
  <si>
    <t>Type</t>
  </si>
  <si>
    <t>Message</t>
  </si>
  <si>
    <t>Error#</t>
  </si>
  <si>
    <t>SM_A1</t>
  </si>
  <si>
    <t>ST_A1</t>
  </si>
  <si>
    <t>(b)</t>
  </si>
  <si>
    <t>(c)</t>
  </si>
  <si>
    <t>(d)</t>
  </si>
  <si>
    <t>(f)</t>
  </si>
  <si>
    <t>Mh_msv</t>
  </si>
  <si>
    <t>2a</t>
  </si>
  <si>
    <t>(e)</t>
  </si>
  <si>
    <t>String</t>
  </si>
  <si>
    <t>Integer</t>
  </si>
  <si>
    <t>Boolean (YesNo)</t>
  </si>
  <si>
    <t>WHERE LEN([VIN])!=17;</t>
  </si>
  <si>
    <t>No test required</t>
  </si>
  <si>
    <t>Bw_List</t>
  </si>
  <si>
    <t>SM_A2</t>
  </si>
  <si>
    <t>SM_A2a</t>
  </si>
  <si>
    <t>SM_A3</t>
  </si>
  <si>
    <t>SM_A4</t>
  </si>
  <si>
    <t>SM_A5</t>
  </si>
  <si>
    <t>SM_A6</t>
  </si>
  <si>
    <t>SM_A7</t>
  </si>
  <si>
    <t>SM_A8</t>
  </si>
  <si>
    <t>SM_A9</t>
  </si>
  <si>
    <t>ST_A2</t>
  </si>
  <si>
    <t>ST_A2a</t>
  </si>
  <si>
    <t>ST_A3</t>
  </si>
  <si>
    <t>ST_A4</t>
  </si>
  <si>
    <t>ST_A5</t>
  </si>
  <si>
    <t>ST_A6</t>
  </si>
  <si>
    <t>ST_A7</t>
  </si>
  <si>
    <t>ST_A8</t>
  </si>
  <si>
    <t>ST_A9</t>
  </si>
  <si>
    <t>SV_A1</t>
  </si>
  <si>
    <t>SV_A2</t>
  </si>
  <si>
    <t>SV_A2a</t>
  </si>
  <si>
    <t>SV_A3</t>
  </si>
  <si>
    <t>SV_A4</t>
  </si>
  <si>
    <t>SV_A5</t>
  </si>
  <si>
    <t>SV_A6</t>
  </si>
  <si>
    <t>SV_A7</t>
  </si>
  <si>
    <t>SV_A8</t>
  </si>
  <si>
    <t>SV_A9</t>
  </si>
  <si>
    <t>BLOCKER</t>
  </si>
  <si>
    <t>WARNING</t>
  </si>
  <si>
    <t>List_Electric</t>
  </si>
  <si>
    <t>List_Hybrid</t>
  </si>
  <si>
    <t>List_ClassOfHybrid</t>
  </si>
  <si>
    <t>List_FT</t>
  </si>
  <si>
    <t>Petrol</t>
  </si>
  <si>
    <t>LPG</t>
  </si>
  <si>
    <t>LNG</t>
  </si>
  <si>
    <t>Ethanol</t>
  </si>
  <si>
    <t>Biodiesel</t>
  </si>
  <si>
    <t>Hydrogen</t>
  </si>
  <si>
    <t>OVC-HEV</t>
  </si>
  <si>
    <t>NOVC-HEV</t>
  </si>
  <si>
    <t xml:space="preserve">OVC-FCHV </t>
  </si>
  <si>
    <t>NOVC-FCHV</t>
  </si>
  <si>
    <t>No</t>
  </si>
  <si>
    <t>true</t>
  </si>
  <si>
    <t>false</t>
  </si>
  <si>
    <t>MaximumSpeed should be above 25</t>
  </si>
  <si>
    <t>ID</t>
  </si>
  <si>
    <t>NA</t>
  </si>
  <si>
    <t>WHERE
TRY_CAST([MaximumSpeed] AS INTEGER) IS NULL
OR TRY_CAST([MaximumSpeed] AS INTEGER) != [MaximumSpeed];</t>
  </si>
  <si>
    <t>WHERE
TRY_CAST([ID] AS INTEGER) IS NULL
OR TRY_CAST([ID] AS INTEGER) != [ID];</t>
  </si>
  <si>
    <t>SM_A10</t>
  </si>
  <si>
    <t>ST_A10</t>
  </si>
  <si>
    <t>SV_A10</t>
  </si>
  <si>
    <t>VIN should consist of 17 digits</t>
  </si>
  <si>
    <t>MS</t>
  </si>
  <si>
    <t>Error type</t>
  </si>
  <si>
    <t>column</t>
  </si>
  <si>
    <t>DU</t>
  </si>
  <si>
    <t>U - Uniqueness and multiplicity constraints</t>
  </si>
  <si>
    <t>WHERE
TRY_CAST([Y] AS INTEGER) IS NULL
OR TRY_CAST([Y] AS INTEGER) != [Y];</t>
  </si>
  <si>
    <t>WHERE LEN([MS])!=2</t>
  </si>
  <si>
    <t>SM_A11</t>
  </si>
  <si>
    <t>SM_A12</t>
  </si>
  <si>
    <t>ST_A11</t>
  </si>
  <si>
    <t>ST_A12</t>
  </si>
  <si>
    <t>SV_A11</t>
  </si>
  <si>
    <t>SV_A12</t>
  </si>
  <si>
    <t>2-digit Member State code should be used</t>
  </si>
  <si>
    <t>The year should be the year the monitoring started, e.g. 2019 for the 2019/20 monitoring period.</t>
  </si>
  <si>
    <t>DU1</t>
  </si>
  <si>
    <t>DU2</t>
  </si>
  <si>
    <t># There are less than 10 vehicles reported #</t>
  </si>
  <si>
    <t># There are more than 1 vehicles having the same VIN #</t>
  </si>
  <si>
    <t>RD</t>
  </si>
  <si>
    <t>D - Data consistency</t>
  </si>
  <si>
    <t>WHERE [Y]&lt;2019 OR [Y]&gt;=Current year</t>
  </si>
  <si>
    <t>New check</t>
  </si>
  <si>
    <t>Mandatory attribute [MS] is missing.</t>
  </si>
  <si>
    <t>Mandatory attribute [Y] is missing.</t>
  </si>
  <si>
    <t>Year provided should be an integer.</t>
  </si>
  <si>
    <t>Only [count] vehicles are reported, please check.</t>
  </si>
  <si>
    <t>1A</t>
  </si>
  <si>
    <t>DI1_B</t>
  </si>
  <si>
    <t># There are no vehicles reported #</t>
  </si>
  <si>
    <t>There are no vehicles in the submission, please add registered vehicles</t>
  </si>
  <si>
    <r>
      <t xml:space="preserve">BLOCKER - duplicated records found </t>
    </r>
    <r>
      <rPr>
        <i/>
        <sz val="11"/>
        <color theme="1"/>
        <rFont val="Calibri"/>
        <family val="2"/>
        <scheme val="minor"/>
      </rPr>
      <t>(Top of Part 2 of html)</t>
    </r>
  </si>
  <si>
    <t>ID provided should be an integer.</t>
  </si>
  <si>
    <t>RD1</t>
  </si>
  <si>
    <t>Detect records where Electric = "Yes" or "true" and Hybrid = "Yes" or "true"</t>
  </si>
  <si>
    <t>Vehicle is listed as both hybrid and electric</t>
  </si>
  <si>
    <t>RD2</t>
  </si>
  <si>
    <t>Vehicle indicated as "not hybrid" has ClassOfHybrid value</t>
  </si>
  <si>
    <t>RD3</t>
  </si>
  <si>
    <t>Electric, FT</t>
  </si>
  <si>
    <t>RD4</t>
  </si>
  <si>
    <t>Comment</t>
  </si>
  <si>
    <t>RD5</t>
  </si>
  <si>
    <t>Detect records where Electric = "Yes" or "true" and FT="Electric"</t>
  </si>
  <si>
    <t>Detect records where Electric = "Yes" or "true" and FT is a string other than "Electric"</t>
  </si>
  <si>
    <t>List-MS</t>
  </si>
  <si>
    <t>Electric,Hybrid,FT,Bw</t>
  </si>
  <si>
    <t>RD6</t>
  </si>
  <si>
    <t>CountryName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</si>
  <si>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</si>
  <si>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</si>
  <si>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</si>
  <si>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</si>
  <si>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</si>
  <si>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</si>
  <si>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</si>
  <si>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</si>
  <si>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</si>
  <si>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</si>
  <si>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</si>
  <si>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</si>
  <si>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</si>
  <si>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</si>
  <si>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</si>
  <si>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</si>
  <si>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</si>
  <si>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</si>
  <si>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</si>
  <si>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</si>
  <si>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</si>
  <si>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</si>
  <si>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</si>
  <si>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</si>
  <si>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</si>
  <si>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</si>
  <si>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</si>
  <si>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</si>
  <si>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</si>
  <si>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</si>
  <si>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</si>
  <si>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</si>
  <si>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</si>
  <si>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</si>
  <si>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</si>
  <si>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</si>
  <si>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</si>
  <si>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</si>
  <si>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</si>
  <si>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</si>
  <si>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</si>
  <si>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</si>
  <si>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</si>
  <si>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</si>
  <si>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</si>
  <si>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</si>
  <si>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</si>
  <si>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</si>
  <si>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</si>
  <si>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</si>
  <si>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</si>
  <si>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</si>
  <si>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uk</t>
  </si>
  <si>
    <t>United Kingdom</t>
  </si>
  <si>
    <t>hr</t>
  </si>
  <si>
    <t>Croatia</t>
  </si>
  <si>
    <t>BA</t>
  </si>
  <si>
    <t>IS</t>
  </si>
  <si>
    <t>Iceland</t>
  </si>
  <si>
    <t>NO</t>
  </si>
  <si>
    <t>Norway</t>
  </si>
  <si>
    <t>CH</t>
  </si>
  <si>
    <t>Switzerland</t>
  </si>
  <si>
    <t>AD</t>
  </si>
  <si>
    <t>Diesel</t>
  </si>
  <si>
    <t>NG-Biomethane</t>
  </si>
  <si>
    <t>NG</t>
  </si>
  <si>
    <t>Biomethane</t>
  </si>
  <si>
    <t>CNG</t>
  </si>
  <si>
    <t>AA</t>
  </si>
  <si>
    <t>AB</t>
  </si>
  <si>
    <t>AC</t>
  </si>
  <si>
    <t>AE</t>
  </si>
  <si>
    <t>AF</t>
  </si>
  <si>
    <t>AG</t>
  </si>
  <si>
    <t>BB</t>
  </si>
  <si>
    <t>BC</t>
  </si>
  <si>
    <t>BD</t>
  </si>
  <si>
    <t>BE</t>
  </si>
  <si>
    <t>BX</t>
  </si>
  <si>
    <t>CA</t>
  </si>
  <si>
    <t>CB</t>
  </si>
  <si>
    <t>CC</t>
  </si>
  <si>
    <t>CD</t>
  </si>
  <si>
    <t>CE</t>
  </si>
  <si>
    <t>CF</t>
  </si>
  <si>
    <t>CG</t>
  </si>
  <si>
    <t>CI</t>
  </si>
  <si>
    <t>CJ</t>
  </si>
  <si>
    <t>CX</t>
  </si>
  <si>
    <t>DA</t>
  </si>
  <si>
    <t>DB</t>
  </si>
  <si>
    <t>DC</t>
  </si>
  <si>
    <t>DE</t>
  </si>
  <si>
    <t>BA [01-31, 99]</t>
  </si>
  <si>
    <t>BB [01-31, 99]</t>
  </si>
  <si>
    <t>BC [01-31, 99]</t>
  </si>
  <si>
    <t>BD [01-31, 99]</t>
  </si>
  <si>
    <t>BE [01-31, 99]</t>
  </si>
  <si>
    <t>BX [01-31, 99]</t>
  </si>
  <si>
    <t>DA [01-31, 99]</t>
  </si>
  <si>
    <t>DB [01-31, 99]</t>
  </si>
  <si>
    <t>DC [01-31, 99]</t>
  </si>
  <si>
    <t>DE [01-31, 99]</t>
  </si>
  <si>
    <t>"WHERE ["&amp;B3&amp;"] IS NULL OR
["&amp;B3&amp;"] ="""""</t>
  </si>
  <si>
    <t>no test</t>
  </si>
  <si>
    <t>Only if Electric="no" and Bw is NOT D*: WHERE FT IS NULL OR
FT =""</t>
  </si>
  <si>
    <t>WHERE [Electric] IS NULL OR
[Electric] =""</t>
  </si>
  <si>
    <t>WHERE [Hybrid] IS NULL OR
[Hybrid] =""</t>
  </si>
  <si>
    <t>Checked as RD 2 - not needed</t>
  </si>
  <si>
    <t>Checked as RD2</t>
  </si>
  <si>
    <t>No test</t>
  </si>
  <si>
    <t>TechnPermMaxLadenMass</t>
  </si>
  <si>
    <t>SM_A13</t>
  </si>
  <si>
    <t>Mass is either missing or empty</t>
  </si>
  <si>
    <t>RD7</t>
  </si>
  <si>
    <t>Mass, VehicleCategory</t>
  </si>
  <si>
    <t>SM_A14</t>
  </si>
  <si>
    <t>Registration date is either missing or empty</t>
  </si>
  <si>
    <t>RegistrationDate</t>
  </si>
  <si>
    <t>SM_A15</t>
  </si>
  <si>
    <t>Vehicle category code is either missing or empty</t>
  </si>
  <si>
    <t>Change since 2019-20</t>
  </si>
  <si>
    <t>None</t>
  </si>
  <si>
    <t>New</t>
  </si>
  <si>
    <t>VehicleCategoryCode</t>
  </si>
  <si>
    <t>(h)</t>
  </si>
  <si>
    <t>(j)</t>
  </si>
  <si>
    <t>(n)</t>
  </si>
  <si>
    <t>dateTime</t>
  </si>
  <si>
    <t>Format should be YYYY-MM-DD</t>
  </si>
  <si>
    <t>DU3</t>
  </si>
  <si>
    <t># There are no vehicles in Category N2G#</t>
  </si>
  <si>
    <t>There are no off-road vehicles in N2 category. Please check this is correct.</t>
  </si>
  <si>
    <t>DU4</t>
  </si>
  <si>
    <t># There are no vehicles in Category N3G#</t>
  </si>
  <si>
    <t>There are no off-road vehicles in N3 category. Please check this is correct.</t>
  </si>
  <si>
    <t>NEW</t>
  </si>
  <si>
    <t>StageOfCompletionCode</t>
  </si>
  <si>
    <t>NumberOfAxles</t>
  </si>
  <si>
    <t>(i)</t>
  </si>
  <si>
    <t>(g)</t>
  </si>
  <si>
    <t>CryptHashManufacturerRecord</t>
  </si>
  <si>
    <t>(k)</t>
  </si>
  <si>
    <t>SpecificCO2Emissions</t>
  </si>
  <si>
    <t>(l)</t>
  </si>
  <si>
    <t>double, unit: gCO2/tkm</t>
  </si>
  <si>
    <t>double</t>
  </si>
  <si>
    <t>AveragePayload</t>
  </si>
  <si>
    <t>(m)</t>
  </si>
  <si>
    <t>Mass is not zero</t>
  </si>
  <si>
    <t>ST_A13</t>
  </si>
  <si>
    <t>ST_A14</t>
  </si>
  <si>
    <t>Date format should be YYYY-MM-DD</t>
  </si>
  <si>
    <t>Mass should be an integer</t>
  </si>
  <si>
    <t>SV_A13</t>
  </si>
  <si>
    <t>SV_A14</t>
  </si>
  <si>
    <t>SV_A15</t>
  </si>
  <si>
    <t>Registration date should belong to the current monitoring period</t>
  </si>
  <si>
    <t>Vehicle category code should be one of the list (M1-3, N1-3, O3-4 plus S or G if relevant)</t>
  </si>
  <si>
    <t>Change from 2019/20</t>
  </si>
  <si>
    <t>Changed message</t>
  </si>
  <si>
    <t>Fuel type (FT) should be empty for electric vehicles (Now FT='Electric').</t>
  </si>
  <si>
    <t>Fuel type (FT) should be empty for electric vehicles.</t>
  </si>
  <si>
    <t>Changed message. Changed test to cross-check with vehicle category instead of Bw</t>
  </si>
  <si>
    <r>
      <rPr>
        <b/>
        <sz val="11"/>
        <color theme="1"/>
        <rFont val="Calibri"/>
        <family val="2"/>
        <scheme val="minor"/>
      </rPr>
      <t># Detect records where Electric,Hybrid,FT are null or empty and VehicleCategoryCode does not start with O #</t>
    </r>
    <r>
      <rPr>
        <sz val="11"/>
        <color theme="1"/>
        <rFont val="Calibri"/>
        <family val="2"/>
        <scheme val="minor"/>
      </rPr>
      <t xml:space="preserve">
select
	msv1.VIN
from
	dbo.MemberState_Vehicle msv1
where
	(msv1.Electric = '' or msv1.Electric is null) and
	(msv1.Hybrid = '' or msv1.Hybrid is null) and
	(msv1.FT = '' or msv1.FT is null) and
	msv1.VehicleCategoryCode not like 'O%'</t>
    </r>
  </si>
  <si>
    <t>Powertrain (fuel) information is missing. Electric, Hybrid and Fuel Type (FT) can only be empty when vehicle is a trailer</t>
  </si>
  <si>
    <t>DU5</t>
  </si>
  <si>
    <t>DU6</t>
  </si>
  <si>
    <t>DU7</t>
  </si>
  <si>
    <t>Cannot be done on submission</t>
  </si>
  <si>
    <t>last</t>
  </si>
  <si>
    <t>same</t>
  </si>
  <si>
    <t>Vehicle has been registered in another MS on a later date</t>
  </si>
  <si>
    <t>Vehicle has been registered in another MS on a previous date</t>
  </si>
  <si>
    <t>Vehicle has been registered on the same date in another MS</t>
  </si>
  <si>
    <t>RegistrationDate, VIN</t>
  </si>
  <si>
    <t>identical VINs in two (or more?) MS: Find the first of two dates</t>
  </si>
  <si>
    <t>VehicleCategoryCode not in ('O3', 'O4', 'O3S', 'O4S', 'O3G', 'O4G'))</t>
  </si>
  <si>
    <t>(o)</t>
  </si>
  <si>
    <t>CodeForBodyworkSpecPurpVeh</t>
  </si>
  <si>
    <t>SM_A16</t>
  </si>
  <si>
    <t>SM_A17</t>
  </si>
  <si>
    <t>SM_A18</t>
  </si>
  <si>
    <t>SM_A19</t>
  </si>
  <si>
    <t>SM_A20</t>
  </si>
  <si>
    <t>SM_A21</t>
  </si>
  <si>
    <t>ST_A16</t>
  </si>
  <si>
    <t>ST_A17</t>
  </si>
  <si>
    <t>ST_A18</t>
  </si>
  <si>
    <t>ST_A19</t>
  </si>
  <si>
    <t>ST_A20</t>
  </si>
  <si>
    <t>ST_A21</t>
  </si>
  <si>
    <t>StageOfCompletionCode is not a valid string</t>
  </si>
  <si>
    <t>CryptHashManufacturerRecord is not a valid string</t>
  </si>
  <si>
    <t>CodeForBodyworkSpecPurpVeh is not a valid string</t>
  </si>
  <si>
    <t>SpecificCO2Emissions is not a number</t>
  </si>
  <si>
    <t>AveragePayload is not a number</t>
  </si>
  <si>
    <t>VehicleCategoryCode LIKE 'N1%' AND ([TechnPermMaxLadenMass]&gt;3500)
 OR (VehicleCategoryCode LIKE 'N2%' AND ([TechnPermMaxLadenMass]&lt;=3500 OR [TechnPermMaxLadenMass]&gt;12000))
 OR (VehicleCategoryCode LIKE 'N3%' AND [TechnPermMaxLadenMass]&lt;=12000)
 OR (VehicleCategoryCode LIKE 'M2%' AND [TechnPermMaxLadenMass]&gt;5000)
 OR (VehicleCategoryCode LIKE 'M3%' AND [TechnPermMaxLadenMass]&lt;=5000)</t>
  </si>
  <si>
    <t>Vehicle category does not correspond to Mass</t>
  </si>
  <si>
    <t>NumberOfAxles &gt; 20</t>
  </si>
  <si>
    <t>WHERE [MaximumSpeed] &lt;= 25 OR [MaximumSpeed]&gt;200 AND VehicleCategoryCode not in ('M1', 'M1G', 'N1', 'N1G', 'O3', 'O4')</t>
  </si>
  <si>
    <t>SV_A16</t>
  </si>
  <si>
    <t>SV_A17</t>
  </si>
  <si>
    <t>SV_A18</t>
  </si>
  <si>
    <t>SV_A19</t>
  </si>
  <si>
    <t>SV_A20</t>
  </si>
  <si>
    <t>SV_A21</t>
  </si>
  <si>
    <t>Stage of completion code should be one of the list (C,I,V)</t>
  </si>
  <si>
    <t>WHERE (NumberOfAxles is null OR NumberOfAxles = '') AND (RegistrationDate &gt; 31/12/2020)</t>
  </si>
  <si>
    <t>StageOfCompletionCode NOT IN ('C','I','V')</t>
  </si>
  <si>
    <t>Date should be between 01/07/2020 and 30/06/2021</t>
  </si>
  <si>
    <t>LEN([CryptHashManufacturerRecord]) &lt; 8 OR LEN([CryptHashManufacturerRecord]) &gt; 44)
AND ([CryptHashManufacturerRecord] IS NOT NULL AND [CryptHashManufacturerRecord] &lt;&gt; '')</t>
  </si>
  <si>
    <t>SPV_Bw_List</t>
  </si>
  <si>
    <t>SA [01-31,99]</t>
  </si>
  <si>
    <t>SB [01-31,99]</t>
  </si>
  <si>
    <t>SC [01-31,99]</t>
  </si>
  <si>
    <t>SG [01-31,99]</t>
  </si>
  <si>
    <t>SD [01-31,99]</t>
  </si>
  <si>
    <t>SE [01-31,99]</t>
  </si>
  <si>
    <t>SF [01-31,99]</t>
  </si>
  <si>
    <t>SH [01-31,99]</t>
  </si>
  <si>
    <t>SL [01-31,99]</t>
  </si>
  <si>
    <t>SM [01-31,99]</t>
  </si>
  <si>
    <t>SJ [0-31, 99]</t>
  </si>
  <si>
    <t>SK [0-31,99]</t>
  </si>
  <si>
    <t>Vehicle indicated as "hybrid" is missing ClassOfHybrid (Categories N1, M1, N2, M2)</t>
  </si>
  <si>
    <t>Changed check (added category) and message</t>
  </si>
  <si>
    <r>
      <t xml:space="preserve">Detect records where hybrid = yes/true, and </t>
    </r>
    <r>
      <rPr>
        <sz val="11"/>
        <color rgb="FFFF0000"/>
        <rFont val="Calibri"/>
        <family val="2"/>
        <scheme val="minor"/>
      </rPr>
      <t xml:space="preserve">VehicleCategoryCode in (N1, M1, N2, M2) </t>
    </r>
    <r>
      <rPr>
        <sz val="11"/>
        <color theme="1"/>
        <rFont val="Calibri"/>
        <family val="2"/>
        <scheme val="minor"/>
      </rPr>
      <t>and ClassOfHybrid isnull or "";</t>
    </r>
  </si>
  <si>
    <t>WHERE
TRY_CAST([TechnPermMaxLadenMass] AS INTEGER) IS NULL
OR TRY_CAST([Y] AS INTEGER) != [TechnPermMaxLadenMass];</t>
  </si>
  <si>
    <t>See list of values (SPV_Bw_List)</t>
  </si>
  <si>
    <t>VehicleCategoryCode NOT IN ('M1','M1G','M1S','M2','M2G','M2S','M3','M3G','M3S','N1','N1G','N1S','N2','N2G','N2S','N3','N3G','N3S','O3','O3G','O3S','O4','O4G','O4S')</t>
  </si>
  <si>
    <t>Where AveragePayload &gt; 20 or AveragePayload &lt;2</t>
  </si>
  <si>
    <t>SpecificCO2Emissions &gt; 500</t>
  </si>
  <si>
    <t>Average payload should be expressed in tonnes and be between 2 and 20</t>
  </si>
  <si>
    <t>NumberOfAxles is missing or empty, for a vehicle registered after 31/12/2020</t>
  </si>
  <si>
    <t>ST_A15</t>
  </si>
  <si>
    <t>Mass parameter is TPMLM and should be expressed in kg, please check</t>
  </si>
  <si>
    <t>NumberofAxles should not be above 20, please check</t>
  </si>
  <si>
    <t>CryptHashManufacturerRecord should be between 8 and 44 characters long</t>
  </si>
  <si>
    <t>SpecificCO2Emissions you provided are above 500 g/tkm, please check</t>
  </si>
  <si>
    <t>Special purpose body work code should be in list of SPV body work codes (SA - SH, SJ-SM and relevant digits)</t>
  </si>
  <si>
    <t>Where MaximumSpeed IS NULL OR "" (AND  VehicleCategoryCode like M% or like N%)</t>
  </si>
  <si>
    <t>MaximumSpeed should be reported</t>
  </si>
  <si>
    <t>Update for Reporting period 2020 (2020-21)</t>
  </si>
  <si>
    <t>SM test, only for cat.M and N</t>
  </si>
  <si>
    <t>Changed to warning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</si>
</sst>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left" vertical="top"/>
    </xf>
    <xf numFmtId="0" fontId="0" fillId="0" borderId="0" xfId="0"/>
    <xf numFmtId="0" fontId="0" fillId="0" borderId="0" xfId="0" applyAlignment="1">
      <alignment wrapText="1"/>
    </xf>
    <xf numFmtId="0" fontId="4" fillId="0" borderId="0" xfId="1"/>
    <xf numFmtId="0" fontId="0" fillId="0" borderId="0" xfId="0" applyFont="1" applyAlignment="1">
      <alignment horizontal="justify" vertical="center"/>
    </xf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3" borderId="0" xfId="0" applyFill="1"/>
    <xf numFmtId="0" fontId="5" fillId="0" borderId="0" xfId="0" applyFont="1"/>
    <xf numFmtId="0" fontId="7" fillId="0" borderId="0" xfId="0" applyFont="1" applyAlignment="1">
      <alignment vertical="center"/>
    </xf>
    <xf numFmtId="0" fontId="0" fillId="3" borderId="0" xfId="0" applyFill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justify" vertical="center"/>
    </xf>
    <xf numFmtId="0" fontId="8" fillId="0" borderId="0" xfId="0" applyFont="1"/>
    <xf numFmtId="0" fontId="3" fillId="0" borderId="0" xfId="0" applyFont="1"/>
    <xf numFmtId="0" fontId="9" fillId="0" borderId="0" xfId="0" applyFont="1"/>
    <xf numFmtId="0" fontId="1" fillId="3" borderId="0" xfId="0" applyFont="1" applyFill="1"/>
    <xf numFmtId="0" fontId="0" fillId="0" borderId="0" xfId="0" applyFill="1"/>
    <xf numFmtId="16" fontId="3" fillId="0" borderId="0" xfId="0" applyNumberFormat="1" applyFon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2" fillId="0" borderId="0" xfId="0" applyFont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C1" zoomScale="110" zoomScaleNormal="110" workbookViewId="0">
      <pane ySplit="1" topLeftCell="A17" activePane="bottomLeft" state="frozen"/>
      <selection activeCell="H1" sqref="H1"/>
      <selection pane="bottomLeft" activeCell="K12" sqref="K12"/>
    </sheetView>
  </sheetViews>
  <sheetFormatPr defaultColWidth="9.28515625" defaultRowHeight="15" x14ac:dyDescent="0.25"/>
  <cols>
    <col min="1" max="1" width="3" customWidth="1"/>
    <col min="2" max="2" width="20" bestFit="1" customWidth="1"/>
    <col min="3" max="3" width="12" bestFit="1" customWidth="1"/>
    <col min="5" max="5" width="26.28515625" customWidth="1"/>
    <col min="7" max="7" width="51" bestFit="1" customWidth="1"/>
    <col min="9" max="9" width="38.28515625" customWidth="1"/>
    <col min="10" max="10" width="18.42578125" customWidth="1"/>
    <col min="11" max="11" width="9.28515625" style="28"/>
  </cols>
  <sheetData>
    <row r="1" spans="1:11" x14ac:dyDescent="0.25">
      <c r="A1" s="2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3" t="s">
        <v>27</v>
      </c>
      <c r="K1" s="13" t="s">
        <v>394</v>
      </c>
    </row>
    <row r="2" spans="1:11" ht="30" x14ac:dyDescent="0.25">
      <c r="A2">
        <v>1</v>
      </c>
      <c r="B2" t="s">
        <v>1</v>
      </c>
      <c r="C2" t="s">
        <v>26</v>
      </c>
      <c r="D2" t="str">
        <f>D$1&amp;"_A"&amp;$A2</f>
        <v>SM_A1</v>
      </c>
      <c r="E2" s="8" t="str">
        <f>"WHERE ["&amp;B2&amp;"] IS NULL OR
["&amp;B2&amp;"] ="""""</f>
        <v>WHERE [VIN] IS NULL OR
[VIN] =""</v>
      </c>
      <c r="F2" s="4" t="str">
        <f>F$1&amp;"_A"&amp;$A2</f>
        <v>ST_A1</v>
      </c>
      <c r="G2" t="str">
        <f>"WHERE TRY_CAST(["&amp;B2&amp;"] AS nvarchar(200) IS NULL"</f>
        <v>WHERE TRY_CAST([VIN] AS nvarchar(200) IS NULL</v>
      </c>
      <c r="H2" s="4" t="str">
        <f>H$1&amp;"_A"&amp;$A2</f>
        <v>SV_A1</v>
      </c>
      <c r="I2" t="s">
        <v>42</v>
      </c>
      <c r="J2" t="s">
        <v>39</v>
      </c>
    </row>
    <row r="3" spans="1:11" ht="45" x14ac:dyDescent="0.25">
      <c r="A3">
        <v>2</v>
      </c>
      <c r="B3" t="s">
        <v>3</v>
      </c>
      <c r="C3" t="s">
        <v>32</v>
      </c>
      <c r="D3" s="4" t="str">
        <f t="shared" ref="D3:D23" si="0">D$1&amp;"_A"&amp;$A3</f>
        <v>SM_A2</v>
      </c>
      <c r="E3" s="8" t="s">
        <v>254</v>
      </c>
      <c r="F3" s="4" t="str">
        <f t="shared" ref="F3:F23" si="1">F$1&amp;"_A"&amp;$A3</f>
        <v>ST_A2</v>
      </c>
      <c r="G3" s="7" t="str">
        <f t="shared" ref="G3:G5" si="2">"WHERE TRY_CAST(["&amp;B3&amp;"] AS nvarchar(200) IS NULL"</f>
        <v>WHERE TRY_CAST([Mh] AS nvarchar(200) IS NULL</v>
      </c>
      <c r="H3" s="4" t="str">
        <f t="shared" ref="H3:H23" si="3">H$1&amp;"_A"&amp;$A3</f>
        <v>SV_A2</v>
      </c>
      <c r="I3" s="1" t="s">
        <v>43</v>
      </c>
      <c r="J3" t="s">
        <v>39</v>
      </c>
    </row>
    <row r="4" spans="1:11" s="4" customFormat="1" x14ac:dyDescent="0.25">
      <c r="A4" s="4" t="s">
        <v>37</v>
      </c>
      <c r="B4" s="4" t="s">
        <v>36</v>
      </c>
      <c r="C4" s="4" t="s">
        <v>32</v>
      </c>
      <c r="D4" s="4" t="str">
        <f t="shared" si="0"/>
        <v>SM_A2a</v>
      </c>
      <c r="E4" s="22" t="s">
        <v>255</v>
      </c>
      <c r="F4" s="4" t="str">
        <f t="shared" si="1"/>
        <v>ST_A2a</v>
      </c>
      <c r="G4" s="7" t="str">
        <f t="shared" si="2"/>
        <v>WHERE TRY_CAST([Mh_msv] AS nvarchar(200) IS NULL</v>
      </c>
      <c r="H4" s="4" t="str">
        <f t="shared" si="3"/>
        <v>SV_A2a</v>
      </c>
      <c r="I4" s="1" t="s">
        <v>43</v>
      </c>
      <c r="J4" s="4" t="s">
        <v>39</v>
      </c>
      <c r="K4" s="28"/>
    </row>
    <row r="5" spans="1:11" ht="30" x14ac:dyDescent="0.25">
      <c r="A5">
        <v>3</v>
      </c>
      <c r="B5" t="s">
        <v>4</v>
      </c>
      <c r="C5" t="s">
        <v>33</v>
      </c>
      <c r="D5" s="4" t="str">
        <f t="shared" si="0"/>
        <v>SM_A3</v>
      </c>
      <c r="E5" s="8" t="str">
        <f t="shared" ref="E5:E14" si="4">"WHERE ["&amp;B5&amp;"] IS NULL OR
["&amp;B5&amp;"] ="""""</f>
        <v>WHERE [Mk] IS NULL OR
[Mk] =""</v>
      </c>
      <c r="F5" s="4" t="str">
        <f t="shared" si="1"/>
        <v>ST_A3</v>
      </c>
      <c r="G5" s="7" t="str">
        <f t="shared" si="2"/>
        <v>WHERE TRY_CAST([Mk] AS nvarchar(200) IS NULL</v>
      </c>
      <c r="H5" s="4" t="str">
        <f t="shared" si="3"/>
        <v>SV_A3</v>
      </c>
      <c r="I5" s="1" t="s">
        <v>43</v>
      </c>
      <c r="J5" t="s">
        <v>39</v>
      </c>
    </row>
    <row r="6" spans="1:11" ht="30" x14ac:dyDescent="0.25">
      <c r="A6">
        <v>4</v>
      </c>
      <c r="B6" t="s">
        <v>5</v>
      </c>
      <c r="C6" t="s">
        <v>34</v>
      </c>
      <c r="D6" s="4" t="str">
        <f t="shared" si="0"/>
        <v>SM_A4</v>
      </c>
      <c r="E6" s="8" t="str">
        <f t="shared" si="4"/>
        <v>WHERE [Bw] IS NULL OR
[Bw] =""</v>
      </c>
      <c r="F6" s="4" t="str">
        <f t="shared" si="1"/>
        <v>ST_A4</v>
      </c>
      <c r="G6" s="1" t="s">
        <v>43</v>
      </c>
      <c r="H6" s="4" t="str">
        <f t="shared" si="3"/>
        <v>SV_A4</v>
      </c>
      <c r="I6" s="9" t="str">
        <f>"WHERE ["&amp;B6&amp;"] NOT IN (List_"&amp;B6&amp;")"</f>
        <v>WHERE [Bw] NOT IN (List_Bw)</v>
      </c>
      <c r="J6" t="s">
        <v>39</v>
      </c>
    </row>
    <row r="7" spans="1:11" ht="30" x14ac:dyDescent="0.25">
      <c r="A7">
        <v>5</v>
      </c>
      <c r="B7" t="s">
        <v>11</v>
      </c>
      <c r="C7" t="s">
        <v>38</v>
      </c>
      <c r="D7" s="4" t="str">
        <f t="shared" si="0"/>
        <v>SM_A5</v>
      </c>
      <c r="E7" s="8" t="s">
        <v>257</v>
      </c>
      <c r="F7" s="4" t="str">
        <f t="shared" si="1"/>
        <v>ST_A5</v>
      </c>
      <c r="G7" s="1" t="s">
        <v>43</v>
      </c>
      <c r="H7" s="4" t="str">
        <f t="shared" si="3"/>
        <v>SV_A5</v>
      </c>
      <c r="I7" s="9" t="str">
        <f t="shared" ref="I7:I9" si="5">"WHERE ["&amp;B7&amp;"] NOT IN (List_"&amp;B7&amp;")"</f>
        <v>WHERE [Electric] NOT IN (List_Electric)</v>
      </c>
      <c r="J7" t="s">
        <v>41</v>
      </c>
      <c r="K7" s="28" t="s">
        <v>328</v>
      </c>
    </row>
    <row r="8" spans="1:11" ht="30" x14ac:dyDescent="0.25">
      <c r="A8">
        <v>6</v>
      </c>
      <c r="B8" t="s">
        <v>12</v>
      </c>
      <c r="C8" t="str">
        <f>C7</f>
        <v>(e)</v>
      </c>
      <c r="D8" s="4" t="str">
        <f t="shared" si="0"/>
        <v>SM_A6</v>
      </c>
      <c r="E8" s="8" t="s">
        <v>258</v>
      </c>
      <c r="F8" s="4" t="str">
        <f t="shared" si="1"/>
        <v>ST_A6</v>
      </c>
      <c r="G8" s="1" t="s">
        <v>43</v>
      </c>
      <c r="H8" s="4" t="str">
        <f t="shared" si="3"/>
        <v>SV_A6</v>
      </c>
      <c r="I8" s="9" t="str">
        <f t="shared" si="5"/>
        <v>WHERE [Hybrid] NOT IN (List_Hybrid)</v>
      </c>
      <c r="J8" s="7" t="s">
        <v>41</v>
      </c>
    </row>
    <row r="9" spans="1:11" ht="30" x14ac:dyDescent="0.25">
      <c r="A9">
        <v>7</v>
      </c>
      <c r="B9" t="s">
        <v>8</v>
      </c>
      <c r="C9" t="str">
        <f>C8</f>
        <v>(e)</v>
      </c>
      <c r="D9" t="str">
        <f t="shared" si="0"/>
        <v>SM_A7</v>
      </c>
      <c r="E9" s="22" t="s">
        <v>259</v>
      </c>
      <c r="F9" t="str">
        <f t="shared" si="1"/>
        <v>ST_A7</v>
      </c>
      <c r="G9" s="1" t="s">
        <v>43</v>
      </c>
      <c r="H9" t="str">
        <f t="shared" si="3"/>
        <v>SV_A7</v>
      </c>
      <c r="I9" s="9" t="str">
        <f t="shared" si="5"/>
        <v>WHERE [ClassOfHybrid] NOT IN (List_ClassOfHybrid)</v>
      </c>
      <c r="J9" t="s">
        <v>39</v>
      </c>
    </row>
    <row r="10" spans="1:11" ht="60" x14ac:dyDescent="0.25">
      <c r="A10">
        <v>8</v>
      </c>
      <c r="B10" t="s">
        <v>13</v>
      </c>
      <c r="C10" t="str">
        <f>C9</f>
        <v>(e)</v>
      </c>
      <c r="D10" t="str">
        <f t="shared" si="0"/>
        <v>SM_A8</v>
      </c>
      <c r="E10" s="22" t="s">
        <v>256</v>
      </c>
      <c r="F10" t="str">
        <f t="shared" si="1"/>
        <v>ST_A8</v>
      </c>
      <c r="G10" s="1" t="s">
        <v>43</v>
      </c>
      <c r="H10" t="str">
        <f t="shared" si="3"/>
        <v>SV_A8</v>
      </c>
      <c r="I10" s="9" t="str">
        <f>"WHERE ["&amp;B10&amp;"] NOT IN (List_"&amp;B10&amp;")"</f>
        <v>WHERE [FT] NOT IN (List_FT)</v>
      </c>
      <c r="J10" t="s">
        <v>39</v>
      </c>
    </row>
    <row r="11" spans="1:11" ht="60" x14ac:dyDescent="0.25">
      <c r="A11">
        <v>9</v>
      </c>
      <c r="B11" t="s">
        <v>14</v>
      </c>
      <c r="C11" t="s">
        <v>35</v>
      </c>
      <c r="D11" t="str">
        <f t="shared" si="0"/>
        <v>SM_A9</v>
      </c>
      <c r="E11" s="22" t="s">
        <v>392</v>
      </c>
      <c r="F11" t="str">
        <f t="shared" si="1"/>
        <v>ST_A9</v>
      </c>
      <c r="G11" s="8" t="s">
        <v>95</v>
      </c>
      <c r="H11" t="str">
        <f t="shared" si="3"/>
        <v>SV_A9</v>
      </c>
      <c r="I11" t="s">
        <v>351</v>
      </c>
      <c r="J11" t="s">
        <v>40</v>
      </c>
      <c r="K11" s="28" t="s">
        <v>395</v>
      </c>
    </row>
    <row r="12" spans="1:11" s="11" customFormat="1" ht="45" x14ac:dyDescent="0.25">
      <c r="A12" s="11">
        <v>10</v>
      </c>
      <c r="B12" s="11" t="s">
        <v>93</v>
      </c>
      <c r="C12" s="11" t="s">
        <v>94</v>
      </c>
      <c r="D12" s="11" t="str">
        <f t="shared" si="0"/>
        <v>SM_A10</v>
      </c>
      <c r="E12" s="12" t="str">
        <f t="shared" si="4"/>
        <v>WHERE [ID] IS NULL OR
[ID] =""</v>
      </c>
      <c r="F12" s="11" t="str">
        <f t="shared" si="1"/>
        <v>ST_A10</v>
      </c>
      <c r="G12" s="12" t="s">
        <v>96</v>
      </c>
      <c r="H12" s="11" t="str">
        <f t="shared" si="3"/>
        <v>SV_A10</v>
      </c>
      <c r="I12" s="1" t="s">
        <v>43</v>
      </c>
      <c r="J12" s="11" t="s">
        <v>40</v>
      </c>
      <c r="K12" s="28"/>
    </row>
    <row r="13" spans="1:11" ht="30" x14ac:dyDescent="0.25">
      <c r="A13">
        <v>11</v>
      </c>
      <c r="B13" s="11" t="s">
        <v>101</v>
      </c>
      <c r="C13" t="s">
        <v>94</v>
      </c>
      <c r="D13" t="str">
        <f t="shared" si="0"/>
        <v>SM_A11</v>
      </c>
      <c r="E13" s="12" t="str">
        <f t="shared" si="4"/>
        <v>WHERE [MS] IS NULL OR
[MS] =""</v>
      </c>
      <c r="F13" t="str">
        <f t="shared" si="1"/>
        <v>ST_A11</v>
      </c>
      <c r="G13" s="1" t="s">
        <v>43</v>
      </c>
      <c r="H13" t="str">
        <f t="shared" si="3"/>
        <v>SV_A11</v>
      </c>
      <c r="I13" s="11" t="s">
        <v>107</v>
      </c>
      <c r="J13" t="s">
        <v>39</v>
      </c>
    </row>
    <row r="14" spans="1:11" ht="45" x14ac:dyDescent="0.25">
      <c r="A14">
        <v>12</v>
      </c>
      <c r="B14" s="11" t="s">
        <v>24</v>
      </c>
      <c r="C14" t="s">
        <v>94</v>
      </c>
      <c r="D14" t="str">
        <f t="shared" si="0"/>
        <v>SM_A12</v>
      </c>
      <c r="E14" s="12" t="str">
        <f t="shared" si="4"/>
        <v>WHERE [Y] IS NULL OR
[Y] =""</v>
      </c>
      <c r="F14" t="str">
        <f t="shared" si="1"/>
        <v>ST_A12</v>
      </c>
      <c r="G14" s="12" t="s">
        <v>106</v>
      </c>
      <c r="H14" t="str">
        <f t="shared" si="3"/>
        <v>SV_A12</v>
      </c>
      <c r="I14" t="s">
        <v>122</v>
      </c>
      <c r="J14" t="s">
        <v>40</v>
      </c>
    </row>
    <row r="15" spans="1:11" ht="75" x14ac:dyDescent="0.25">
      <c r="A15">
        <v>13</v>
      </c>
      <c r="B15" s="11" t="s">
        <v>262</v>
      </c>
      <c r="C15" t="s">
        <v>277</v>
      </c>
      <c r="D15" t="str">
        <f t="shared" si="0"/>
        <v>SM_A13</v>
      </c>
      <c r="E15" s="12" t="str">
        <f>"WHERE ["&amp;B15&amp;"] IS NULL OR ["&amp;B15&amp;"] ="""""</f>
        <v>WHERE [TechnPermMaxLadenMass] IS NULL OR [TechnPermMaxLadenMass] =""</v>
      </c>
      <c r="F15" t="str">
        <f t="shared" si="1"/>
        <v>ST_A13</v>
      </c>
      <c r="G15" s="12" t="s">
        <v>379</v>
      </c>
      <c r="H15" t="str">
        <f t="shared" si="3"/>
        <v>SV_A13</v>
      </c>
      <c r="I15" t="s">
        <v>300</v>
      </c>
      <c r="J15" t="s">
        <v>40</v>
      </c>
      <c r="K15" s="28" t="s">
        <v>274</v>
      </c>
    </row>
    <row r="16" spans="1:11" ht="45" x14ac:dyDescent="0.25">
      <c r="A16">
        <v>14</v>
      </c>
      <c r="B16" s="25" t="s">
        <v>269</v>
      </c>
      <c r="C16" t="s">
        <v>278</v>
      </c>
      <c r="D16" t="str">
        <f t="shared" si="0"/>
        <v>SM_A14</v>
      </c>
      <c r="E16" s="12" t="str">
        <f>"WHERE ["&amp;B16&amp;"] IS NULL OR ["&amp;B16&amp;"] ="""""</f>
        <v>WHERE [RegistrationDate] IS NULL OR [RegistrationDate] =""</v>
      </c>
      <c r="F16" t="str">
        <f t="shared" si="1"/>
        <v>ST_A14</v>
      </c>
      <c r="G16" s="12" t="s">
        <v>280</v>
      </c>
      <c r="H16" t="str">
        <f t="shared" si="3"/>
        <v>SV_A14</v>
      </c>
      <c r="I16" s="28" t="s">
        <v>361</v>
      </c>
      <c r="J16" t="s">
        <v>279</v>
      </c>
      <c r="K16" s="28" t="s">
        <v>274</v>
      </c>
    </row>
    <row r="17" spans="1:11" ht="60" x14ac:dyDescent="0.25">
      <c r="A17">
        <v>15</v>
      </c>
      <c r="B17" s="25" t="s">
        <v>275</v>
      </c>
      <c r="C17" t="s">
        <v>276</v>
      </c>
      <c r="D17" t="str">
        <f t="shared" si="0"/>
        <v>SM_A15</v>
      </c>
      <c r="E17" s="12" t="str">
        <f>"WHERE ["&amp;B17&amp;"] IS NULL OR ["&amp;B17&amp;"] ="""""</f>
        <v>WHERE [VehicleCategoryCode] IS NULL OR [VehicleCategoryCode] =""</v>
      </c>
      <c r="F17" t="str">
        <f t="shared" si="1"/>
        <v>ST_A15</v>
      </c>
      <c r="G17" s="12" t="s">
        <v>43</v>
      </c>
      <c r="H17" t="str">
        <f t="shared" si="3"/>
        <v>SV_A15</v>
      </c>
      <c r="I17" s="28" t="s">
        <v>381</v>
      </c>
      <c r="J17" t="s">
        <v>39</v>
      </c>
      <c r="K17" s="28" t="s">
        <v>274</v>
      </c>
    </row>
    <row r="18" spans="1:11" ht="60" x14ac:dyDescent="0.25">
      <c r="A18">
        <v>16</v>
      </c>
      <c r="B18" t="s">
        <v>289</v>
      </c>
      <c r="C18" t="s">
        <v>290</v>
      </c>
      <c r="D18" t="str">
        <f t="shared" si="0"/>
        <v>SM_A16</v>
      </c>
      <c r="E18" s="12" t="s">
        <v>359</v>
      </c>
      <c r="F18" t="str">
        <f t="shared" si="1"/>
        <v>ST_A16</v>
      </c>
      <c r="G18" s="12" t="s">
        <v>106</v>
      </c>
      <c r="H18" t="str">
        <f t="shared" si="3"/>
        <v>SV_A16</v>
      </c>
      <c r="I18" s="29" t="s">
        <v>350</v>
      </c>
      <c r="J18" s="12" t="s">
        <v>40</v>
      </c>
      <c r="K18" s="28" t="s">
        <v>274</v>
      </c>
    </row>
    <row r="19" spans="1:11" x14ac:dyDescent="0.25">
      <c r="A19">
        <v>17</v>
      </c>
      <c r="B19" t="s">
        <v>288</v>
      </c>
      <c r="C19" t="s">
        <v>291</v>
      </c>
      <c r="D19" t="str">
        <f t="shared" si="0"/>
        <v>SM_A17</v>
      </c>
      <c r="E19" s="12" t="s">
        <v>43</v>
      </c>
      <c r="F19" t="str">
        <f t="shared" si="1"/>
        <v>ST_A17</v>
      </c>
      <c r="G19" s="11" t="str">
        <f>"WHERE TRY_CAST(["&amp;B19&amp;"] AS nvarchar(200) IS NULL"</f>
        <v>WHERE TRY_CAST([StageOfCompletionCode] AS nvarchar(200) IS NULL</v>
      </c>
      <c r="H19" t="str">
        <f t="shared" si="3"/>
        <v>SV_A17</v>
      </c>
      <c r="I19" s="28" t="s">
        <v>360</v>
      </c>
      <c r="J19" s="12" t="s">
        <v>39</v>
      </c>
      <c r="K19" s="28" t="s">
        <v>274</v>
      </c>
    </row>
    <row r="20" spans="1:11" ht="90" x14ac:dyDescent="0.25">
      <c r="A20">
        <v>18</v>
      </c>
      <c r="B20" t="s">
        <v>292</v>
      </c>
      <c r="C20" t="s">
        <v>293</v>
      </c>
      <c r="D20" t="str">
        <f t="shared" si="0"/>
        <v>SM_A18</v>
      </c>
      <c r="E20" s="12" t="s">
        <v>43</v>
      </c>
      <c r="F20" t="str">
        <f t="shared" si="1"/>
        <v>ST_A18</v>
      </c>
      <c r="G20" s="11" t="str">
        <f>"WHERE TRY_CAST(["&amp;B20&amp;"] AS nvarchar(200) IS NULL"</f>
        <v>WHERE TRY_CAST([CryptHashManufacturerRecord] AS nvarchar(200) IS NULL</v>
      </c>
      <c r="H20" t="str">
        <f t="shared" si="3"/>
        <v>SV_A18</v>
      </c>
      <c r="I20" s="30" t="s">
        <v>362</v>
      </c>
      <c r="J20" t="s">
        <v>39</v>
      </c>
      <c r="K20" s="28" t="s">
        <v>274</v>
      </c>
    </row>
    <row r="21" spans="1:11" x14ac:dyDescent="0.25">
      <c r="A21">
        <v>19</v>
      </c>
      <c r="B21" t="s">
        <v>294</v>
      </c>
      <c r="C21" t="s">
        <v>295</v>
      </c>
      <c r="D21" t="str">
        <f t="shared" si="0"/>
        <v>SM_A19</v>
      </c>
      <c r="E21" s="12" t="s">
        <v>43</v>
      </c>
      <c r="F21" t="str">
        <f t="shared" si="1"/>
        <v>ST_A19</v>
      </c>
      <c r="G21" s="11" t="str">
        <f>"WHERE ISNUMERIC(LTRIM(RTRIM(["&amp;B21&amp;"]))) &lt;&gt; 1"</f>
        <v>WHERE ISNUMERIC(LTRIM(RTRIM([SpecificCO2Emissions]))) &lt;&gt; 1</v>
      </c>
      <c r="H21" t="str">
        <f t="shared" si="3"/>
        <v>SV_A19</v>
      </c>
      <c r="I21" s="31" t="s">
        <v>383</v>
      </c>
      <c r="J21" t="s">
        <v>296</v>
      </c>
      <c r="K21" s="28" t="s">
        <v>274</v>
      </c>
    </row>
    <row r="22" spans="1:11" x14ac:dyDescent="0.25">
      <c r="A22">
        <v>20</v>
      </c>
      <c r="B22" t="s">
        <v>298</v>
      </c>
      <c r="C22" t="s">
        <v>299</v>
      </c>
      <c r="D22" t="str">
        <f t="shared" si="0"/>
        <v>SM_A20</v>
      </c>
      <c r="E22" s="12" t="s">
        <v>43</v>
      </c>
      <c r="F22" t="str">
        <f t="shared" si="1"/>
        <v>ST_A20</v>
      </c>
      <c r="G22" s="11" t="str">
        <f>"WHERE ISNUMERIC(LTRIM(RTRIM(["&amp;B22&amp;"]))) &lt;&gt;1"</f>
        <v>WHERE ISNUMERIC(LTRIM(RTRIM([AveragePayload]))) &lt;&gt;1</v>
      </c>
      <c r="H22" t="str">
        <f t="shared" si="3"/>
        <v>SV_A20</v>
      </c>
      <c r="I22" s="31" t="s">
        <v>382</v>
      </c>
      <c r="J22" t="s">
        <v>297</v>
      </c>
      <c r="K22" s="28" t="s">
        <v>274</v>
      </c>
    </row>
    <row r="23" spans="1:11" x14ac:dyDescent="0.25">
      <c r="A23">
        <v>21</v>
      </c>
      <c r="B23" t="s">
        <v>330</v>
      </c>
      <c r="C23" s="11" t="s">
        <v>329</v>
      </c>
      <c r="D23" s="12" t="str">
        <f t="shared" si="0"/>
        <v>SM_A21</v>
      </c>
      <c r="E23" s="12" t="s">
        <v>43</v>
      </c>
      <c r="F23" s="11" t="str">
        <f t="shared" si="1"/>
        <v>ST_A21</v>
      </c>
      <c r="G23" s="11" t="str">
        <f>"WHERE TRY_CAST(["&amp;B23&amp;"] AS nvarchar(200) IS NULL"</f>
        <v>WHERE TRY_CAST([CodeForBodyworkSpecPurpVeh] AS nvarchar(200) IS NULL</v>
      </c>
      <c r="H23" t="str">
        <f t="shared" si="3"/>
        <v>SV_A21</v>
      </c>
      <c r="I23" s="28" t="s">
        <v>380</v>
      </c>
      <c r="J23" t="s">
        <v>39</v>
      </c>
      <c r="K23" s="28" t="s">
        <v>274</v>
      </c>
    </row>
    <row r="24" spans="1:11" x14ac:dyDescent="0.25">
      <c r="C24" s="11"/>
      <c r="D24" s="11"/>
      <c r="E24" s="11"/>
      <c r="F24" s="11"/>
      <c r="G24" s="11"/>
    </row>
    <row r="25" spans="1:11" x14ac:dyDescent="0.25">
      <c r="B25" s="11"/>
      <c r="C25" s="11"/>
      <c r="D25" s="16"/>
      <c r="E25" s="16"/>
      <c r="F25" s="16"/>
      <c r="G25" s="16"/>
    </row>
    <row r="26" spans="1:11" x14ac:dyDescent="0.25">
      <c r="B26" s="11"/>
      <c r="C26" s="11"/>
      <c r="D26" s="17"/>
      <c r="E26" s="16"/>
      <c r="F26" s="16"/>
      <c r="G26" s="17"/>
    </row>
    <row r="27" spans="1:11" x14ac:dyDescent="0.25">
      <c r="D27" s="17"/>
    </row>
  </sheetData>
  <hyperlinks>
    <hyperlink ref="I6" location="Lists!A1" display="Lists!A1" xr:uid="{00000000-0004-0000-0000-000000000000}"/>
    <hyperlink ref="I7" location="Lists!B1" display="Lists!B1" xr:uid="{00000000-0004-0000-0000-000001000000}"/>
    <hyperlink ref="I8" location="Lists!C1" display="Lists!C1" xr:uid="{00000000-0004-0000-0000-000002000000}"/>
    <hyperlink ref="I9" location="Lists!D1" display="Lists!D1" xr:uid="{00000000-0004-0000-0000-000003000000}"/>
    <hyperlink ref="I10" location="Lists!E1" display="Lists!E1" xr:uid="{00000000-0004-0000-0000-000004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8"/>
  <sheetViews>
    <sheetView topLeftCell="A40" workbookViewId="0">
      <selection activeCell="F6" sqref="F6"/>
    </sheetView>
  </sheetViews>
  <sheetFormatPr defaultColWidth="9.28515625" defaultRowHeight="15" x14ac:dyDescent="0.25"/>
  <cols>
    <col min="1" max="1" width="3.5703125" customWidth="1"/>
    <col min="2" max="2" width="23.42578125" bestFit="1" customWidth="1"/>
    <col min="3" max="3" width="10" customWidth="1"/>
    <col min="4" max="4" width="16.7109375" customWidth="1"/>
    <col min="5" max="5" width="71.28515625" customWidth="1"/>
    <col min="6" max="6" width="37.85546875" customWidth="1"/>
  </cols>
  <sheetData>
    <row r="1" spans="1:6" x14ac:dyDescent="0.25">
      <c r="A1" s="5" t="s">
        <v>15</v>
      </c>
      <c r="B1" s="5" t="s">
        <v>16</v>
      </c>
      <c r="C1" s="6" t="s">
        <v>29</v>
      </c>
      <c r="D1" s="5" t="s">
        <v>27</v>
      </c>
      <c r="E1" s="5" t="s">
        <v>28</v>
      </c>
      <c r="F1" s="13" t="s">
        <v>272</v>
      </c>
    </row>
    <row r="2" spans="1:6" x14ac:dyDescent="0.25">
      <c r="B2" t="str">
        <f>INDEX('S-Structural checks'!$B$2:$B$14,MATCH(C2,'S-Structural checks'!$D$2:$D$14,0))</f>
        <v>VIN</v>
      </c>
      <c r="C2" t="s">
        <v>30</v>
      </c>
      <c r="D2" t="s">
        <v>73</v>
      </c>
      <c r="E2" s="11" t="str">
        <f>B2&amp;" is either missing or empty"</f>
        <v>VIN is either missing or empty</v>
      </c>
    </row>
    <row r="3" spans="1:6" x14ac:dyDescent="0.25">
      <c r="B3" s="11" t="str">
        <f>INDEX('S-Structural checks'!$B$2:$B$14,MATCH(C3,'S-Structural checks'!$D$2:$D$14,0))</f>
        <v>Mh</v>
      </c>
      <c r="C3" t="s">
        <v>45</v>
      </c>
      <c r="D3" t="s">
        <v>73</v>
      </c>
      <c r="E3" s="11" t="str">
        <f t="shared" ref="E3:E12" si="0">B3&amp;" is either missing or empty"</f>
        <v>Mh is either missing or empty</v>
      </c>
    </row>
    <row r="4" spans="1:6" x14ac:dyDescent="0.25">
      <c r="B4" s="11" t="str">
        <f>INDEX('S-Structural checks'!$B$2:$B$14,MATCH(C4,'S-Structural checks'!$D$2:$D$14,0))</f>
        <v>Mh_msv</v>
      </c>
      <c r="C4" t="s">
        <v>46</v>
      </c>
      <c r="D4" t="s">
        <v>261</v>
      </c>
      <c r="E4" s="11"/>
    </row>
    <row r="5" spans="1:6" x14ac:dyDescent="0.25">
      <c r="B5" s="11" t="str">
        <f>INDEX('S-Structural checks'!$B$2:$B$14,MATCH(C5,'S-Structural checks'!$D$2:$D$14,0))</f>
        <v>Mk</v>
      </c>
      <c r="C5" t="s">
        <v>47</v>
      </c>
      <c r="D5" t="s">
        <v>74</v>
      </c>
      <c r="E5" s="11" t="str">
        <f t="shared" si="0"/>
        <v>Mk is either missing or empty</v>
      </c>
      <c r="F5" t="s">
        <v>396</v>
      </c>
    </row>
    <row r="6" spans="1:6" x14ac:dyDescent="0.25">
      <c r="B6" s="11" t="str">
        <f>INDEX('S-Structural checks'!$B$2:$B$14,MATCH(C6,'S-Structural checks'!$D$2:$D$14,0))</f>
        <v>Bw</v>
      </c>
      <c r="C6" t="s">
        <v>48</v>
      </c>
      <c r="D6" t="s">
        <v>74</v>
      </c>
      <c r="E6" s="11" t="str">
        <f>B6&amp;" is either missing or empty"</f>
        <v>Bw is either missing or empty</v>
      </c>
      <c r="F6" s="11"/>
    </row>
    <row r="7" spans="1:6" x14ac:dyDescent="0.25">
      <c r="B7" s="11" t="str">
        <f>INDEX('S-Structural checks'!$B$2:$B$14,MATCH(C7,'S-Structural checks'!$D$2:$D$14,0))</f>
        <v>Electric</v>
      </c>
      <c r="C7" t="s">
        <v>49</v>
      </c>
      <c r="D7" t="s">
        <v>74</v>
      </c>
      <c r="E7" s="11" t="str">
        <f t="shared" si="0"/>
        <v>Electric is either missing or empty</v>
      </c>
      <c r="F7" s="11"/>
    </row>
    <row r="8" spans="1:6" x14ac:dyDescent="0.25">
      <c r="B8" s="11" t="str">
        <f>INDEX('S-Structural checks'!$B$2:$B$14,MATCH(C8,'S-Structural checks'!$D$2:$D$14,0))</f>
        <v>Hybrid</v>
      </c>
      <c r="C8" t="s">
        <v>50</v>
      </c>
      <c r="D8" t="s">
        <v>74</v>
      </c>
      <c r="E8" s="11" t="str">
        <f t="shared" si="0"/>
        <v>Hybrid is either missing or empty</v>
      </c>
      <c r="F8" s="11"/>
    </row>
    <row r="9" spans="1:6" x14ac:dyDescent="0.25">
      <c r="B9" s="11" t="str">
        <f>INDEX('S-Structural checks'!$B$2:$B$14,MATCH(C9,'S-Structural checks'!$D$2:$D$14,0))</f>
        <v>ClassOfHybrid</v>
      </c>
      <c r="C9" t="s">
        <v>51</v>
      </c>
      <c r="D9" t="s">
        <v>260</v>
      </c>
      <c r="E9" s="11"/>
      <c r="F9" s="11"/>
    </row>
    <row r="10" spans="1:6" x14ac:dyDescent="0.25">
      <c r="B10" s="11" t="str">
        <f>INDEX('S-Structural checks'!$B$2:$B$14,MATCH(C10,'S-Structural checks'!$D$2:$D$14,0))</f>
        <v>FT</v>
      </c>
      <c r="C10" t="s">
        <v>52</v>
      </c>
      <c r="D10" t="s">
        <v>74</v>
      </c>
      <c r="E10" s="11" t="str">
        <f t="shared" si="0"/>
        <v>FT is either missing or empty</v>
      </c>
      <c r="F10" s="11"/>
    </row>
    <row r="11" spans="1:6" x14ac:dyDescent="0.25">
      <c r="B11" s="11" t="str">
        <f>INDEX('S-Structural checks'!$B$2:$B$14,MATCH(C11,'S-Structural checks'!$D$2:$D$14,0))</f>
        <v>MaximumSpeed</v>
      </c>
      <c r="C11" t="s">
        <v>53</v>
      </c>
      <c r="D11" t="s">
        <v>74</v>
      </c>
      <c r="E11" s="11" t="s">
        <v>393</v>
      </c>
      <c r="F11" s="11"/>
    </row>
    <row r="12" spans="1:6" s="11" customFormat="1" x14ac:dyDescent="0.25">
      <c r="B12" s="11" t="str">
        <f>INDEX('S-Structural checks'!$B$2:$B$14,MATCH(C12,'S-Structural checks'!$D$2:$D$14,0))</f>
        <v>ID</v>
      </c>
      <c r="C12" s="11" t="s">
        <v>97</v>
      </c>
      <c r="D12" s="11" t="s">
        <v>74</v>
      </c>
      <c r="E12" s="11" t="str">
        <f t="shared" si="0"/>
        <v>ID is either missing or empty</v>
      </c>
    </row>
    <row r="13" spans="1:6" s="11" customFormat="1" x14ac:dyDescent="0.25">
      <c r="B13" s="11" t="str">
        <f>INDEX('S-Structural checks'!$B$2:$B$14,MATCH(C13,'S-Structural checks'!$D$2:$D$14,0))</f>
        <v>MS</v>
      </c>
      <c r="C13" s="11" t="s">
        <v>108</v>
      </c>
      <c r="D13" s="11" t="s">
        <v>73</v>
      </c>
      <c r="E13" s="19" t="s">
        <v>124</v>
      </c>
    </row>
    <row r="14" spans="1:6" s="11" customFormat="1" x14ac:dyDescent="0.25">
      <c r="B14" s="11" t="str">
        <f>INDEX('S-Structural checks'!$B$2:$B$14,MATCH(C14,'S-Structural checks'!$D$2:$D$14,0))</f>
        <v>Y</v>
      </c>
      <c r="C14" s="11" t="s">
        <v>109</v>
      </c>
      <c r="D14" s="11" t="s">
        <v>73</v>
      </c>
      <c r="E14" s="19" t="s">
        <v>125</v>
      </c>
    </row>
    <row r="15" spans="1:6" s="11" customFormat="1" x14ac:dyDescent="0.25">
      <c r="B15" s="11" t="s">
        <v>262</v>
      </c>
      <c r="C15" s="11" t="s">
        <v>263</v>
      </c>
      <c r="D15" s="11" t="s">
        <v>74</v>
      </c>
      <c r="E15" s="19" t="s">
        <v>264</v>
      </c>
      <c r="F15" s="11" t="s">
        <v>274</v>
      </c>
    </row>
    <row r="16" spans="1:6" s="24" customFormat="1" x14ac:dyDescent="0.25">
      <c r="B16" s="25" t="s">
        <v>269</v>
      </c>
      <c r="C16" s="25" t="s">
        <v>267</v>
      </c>
      <c r="D16" s="25" t="s">
        <v>73</v>
      </c>
      <c r="E16" s="26" t="s">
        <v>268</v>
      </c>
      <c r="F16" s="25" t="s">
        <v>274</v>
      </c>
    </row>
    <row r="17" spans="2:6" s="24" customFormat="1" x14ac:dyDescent="0.25">
      <c r="B17" s="25" t="s">
        <v>275</v>
      </c>
      <c r="C17" s="25" t="s">
        <v>270</v>
      </c>
      <c r="D17" s="25" t="s">
        <v>73</v>
      </c>
      <c r="E17" s="26" t="s">
        <v>271</v>
      </c>
      <c r="F17" s="25" t="s">
        <v>274</v>
      </c>
    </row>
    <row r="18" spans="2:6" s="24" customFormat="1" x14ac:dyDescent="0.25">
      <c r="B18" s="25" t="s">
        <v>289</v>
      </c>
      <c r="C18" s="11" t="s">
        <v>331</v>
      </c>
      <c r="D18" s="25" t="s">
        <v>74</v>
      </c>
      <c r="E18" s="26" t="s">
        <v>385</v>
      </c>
      <c r="F18" s="25" t="s">
        <v>274</v>
      </c>
    </row>
    <row r="19" spans="2:6" s="24" customFormat="1" x14ac:dyDescent="0.25">
      <c r="B19" s="25" t="s">
        <v>288</v>
      </c>
      <c r="C19" s="11" t="s">
        <v>332</v>
      </c>
      <c r="D19" s="32" t="s">
        <v>43</v>
      </c>
      <c r="E19" s="12"/>
      <c r="F19" s="25"/>
    </row>
    <row r="20" spans="2:6" s="24" customFormat="1" x14ac:dyDescent="0.25">
      <c r="B20" s="25" t="s">
        <v>292</v>
      </c>
      <c r="C20" s="11" t="s">
        <v>333</v>
      </c>
      <c r="D20" s="32" t="s">
        <v>43</v>
      </c>
      <c r="E20" s="12"/>
      <c r="F20" s="25"/>
    </row>
    <row r="21" spans="2:6" s="24" customFormat="1" x14ac:dyDescent="0.25">
      <c r="B21" s="25" t="s">
        <v>294</v>
      </c>
      <c r="C21" s="11" t="s">
        <v>334</v>
      </c>
      <c r="D21" s="32" t="s">
        <v>43</v>
      </c>
      <c r="E21" s="12"/>
      <c r="F21" s="25"/>
    </row>
    <row r="22" spans="2:6" s="24" customFormat="1" x14ac:dyDescent="0.25">
      <c r="B22" s="25" t="s">
        <v>298</v>
      </c>
      <c r="C22" s="11" t="s">
        <v>335</v>
      </c>
      <c r="D22" s="32" t="s">
        <v>43</v>
      </c>
      <c r="E22" s="12"/>
      <c r="F22" s="25"/>
    </row>
    <row r="23" spans="2:6" s="24" customFormat="1" x14ac:dyDescent="0.25">
      <c r="B23" s="25" t="s">
        <v>330</v>
      </c>
      <c r="C23" s="12" t="s">
        <v>336</v>
      </c>
      <c r="D23" s="32" t="s">
        <v>43</v>
      </c>
      <c r="E23" s="12"/>
      <c r="F23" s="25"/>
    </row>
    <row r="24" spans="2:6" x14ac:dyDescent="0.25">
      <c r="B24" s="7" t="str">
        <f>INDEX('S-Structural checks'!$B$2:$B$14,MATCH(C24,'S-Structural checks'!$F$2:$F$14,0))</f>
        <v>VIN</v>
      </c>
      <c r="C24" t="s">
        <v>31</v>
      </c>
      <c r="D24" t="s">
        <v>73</v>
      </c>
      <c r="E24" s="7" t="str">
        <f>B24&amp;" is not a valid string"</f>
        <v>VIN is not a valid string</v>
      </c>
    </row>
    <row r="25" spans="2:6" x14ac:dyDescent="0.25">
      <c r="B25" s="11" t="str">
        <f>INDEX('S-Structural checks'!$B$2:$B$14,MATCH(C25,'S-Structural checks'!$F$2:$F$14,0))</f>
        <v>Mh</v>
      </c>
      <c r="C25" t="s">
        <v>54</v>
      </c>
      <c r="D25" t="s">
        <v>74</v>
      </c>
      <c r="E25" s="11" t="str">
        <f t="shared" ref="E25:E27" si="1">B25&amp;" is not a valid string"</f>
        <v>Mh is not a valid string</v>
      </c>
    </row>
    <row r="26" spans="2:6" x14ac:dyDescent="0.25">
      <c r="B26" s="11" t="str">
        <f>INDEX('S-Structural checks'!$B$2:$B$14,MATCH(C26,'S-Structural checks'!$F$2:$F$14,0))</f>
        <v>Mh_msv</v>
      </c>
      <c r="C26" t="s">
        <v>55</v>
      </c>
      <c r="D26" t="s">
        <v>74</v>
      </c>
      <c r="E26" s="11" t="str">
        <f t="shared" si="1"/>
        <v>Mh_msv is not a valid string</v>
      </c>
    </row>
    <row r="27" spans="2:6" x14ac:dyDescent="0.25">
      <c r="B27" s="11" t="str">
        <f>INDEX('S-Structural checks'!$B$2:$B$14,MATCH(C27,'S-Structural checks'!$F$2:$F$14,0))</f>
        <v>Mk</v>
      </c>
      <c r="C27" t="s">
        <v>56</v>
      </c>
      <c r="D27" t="s">
        <v>74</v>
      </c>
      <c r="E27" s="11" t="str">
        <f t="shared" si="1"/>
        <v>Mk is not a valid string</v>
      </c>
    </row>
    <row r="28" spans="2:6" x14ac:dyDescent="0.25">
      <c r="B28" s="11" t="str">
        <f>INDEX('S-Structural checks'!$B$2:$B$14,MATCH(C28,'S-Structural checks'!$F$2:$F$14,0))</f>
        <v>Bw</v>
      </c>
      <c r="C28" t="s">
        <v>57</v>
      </c>
      <c r="D28" s="1" t="s">
        <v>43</v>
      </c>
      <c r="F28" s="11"/>
    </row>
    <row r="29" spans="2:6" x14ac:dyDescent="0.25">
      <c r="B29" s="11" t="str">
        <f>INDEX('S-Structural checks'!$B$2:$B$14,MATCH(C29,'S-Structural checks'!$F$2:$F$14,0))</f>
        <v>Electric</v>
      </c>
      <c r="C29" t="s">
        <v>58</v>
      </c>
      <c r="D29" s="1" t="s">
        <v>43</v>
      </c>
      <c r="F29" s="11"/>
    </row>
    <row r="30" spans="2:6" x14ac:dyDescent="0.25">
      <c r="B30" s="11" t="str">
        <f>INDEX('S-Structural checks'!$B$2:$B$14,MATCH(C30,'S-Structural checks'!$F$2:$F$14,0))</f>
        <v>Hybrid</v>
      </c>
      <c r="C30" t="s">
        <v>59</v>
      </c>
      <c r="D30" s="1" t="s">
        <v>43</v>
      </c>
      <c r="F30" s="11"/>
    </row>
    <row r="31" spans="2:6" x14ac:dyDescent="0.25">
      <c r="B31" s="11" t="str">
        <f>INDEX('S-Structural checks'!$B$2:$B$14,MATCH(C31,'S-Structural checks'!$F$2:$F$14,0))</f>
        <v>ClassOfHybrid</v>
      </c>
      <c r="C31" t="s">
        <v>60</v>
      </c>
      <c r="D31" s="1" t="s">
        <v>43</v>
      </c>
      <c r="E31" s="7"/>
      <c r="F31" s="11"/>
    </row>
    <row r="32" spans="2:6" x14ac:dyDescent="0.25">
      <c r="B32" s="11" t="str">
        <f>INDEX('S-Structural checks'!$B$2:$B$14,MATCH(C32,'S-Structural checks'!$F$2:$F$14,0))</f>
        <v>FT</v>
      </c>
      <c r="C32" t="s">
        <v>61</v>
      </c>
      <c r="D32" s="1" t="s">
        <v>43</v>
      </c>
      <c r="F32" s="11"/>
    </row>
    <row r="33" spans="2:6" x14ac:dyDescent="0.25">
      <c r="B33" s="11" t="str">
        <f>INDEX('S-Structural checks'!$B$2:$B$14,MATCH(C33,'S-Structural checks'!$F$2:$F$14,0))</f>
        <v>MaximumSpeed</v>
      </c>
      <c r="C33" t="s">
        <v>62</v>
      </c>
      <c r="D33" t="s">
        <v>74</v>
      </c>
      <c r="E33" s="11" t="str">
        <f>B33&amp;" is not a valid integer"</f>
        <v>MaximumSpeed is not a valid integer</v>
      </c>
    </row>
    <row r="34" spans="2:6" s="11" customFormat="1" x14ac:dyDescent="0.25">
      <c r="B34" s="11" t="str">
        <f>INDEX('S-Structural checks'!$B$2:$B$14,MATCH(C34,'S-Structural checks'!$F$2:$F$14,0))</f>
        <v>ID</v>
      </c>
      <c r="C34" s="11" t="s">
        <v>98</v>
      </c>
      <c r="D34" s="11" t="s">
        <v>74</v>
      </c>
      <c r="E34" s="19" t="s">
        <v>133</v>
      </c>
    </row>
    <row r="35" spans="2:6" s="11" customFormat="1" x14ac:dyDescent="0.25">
      <c r="B35" s="11" t="str">
        <f>INDEX('S-Structural checks'!$B$2:$B$14,MATCH(C35,'S-Structural checks'!$F$2:$F$14,0))</f>
        <v>MS</v>
      </c>
      <c r="C35" s="11" t="s">
        <v>110</v>
      </c>
      <c r="D35" s="1" t="s">
        <v>43</v>
      </c>
    </row>
    <row r="36" spans="2:6" s="11" customFormat="1" x14ac:dyDescent="0.25">
      <c r="B36" s="11" t="str">
        <f>INDEX('S-Structural checks'!$B$2:$B$14,MATCH(C36,'S-Structural checks'!$F$2:$F$14,0))</f>
        <v>Y</v>
      </c>
      <c r="C36" s="11" t="s">
        <v>111</v>
      </c>
      <c r="D36" s="11" t="s">
        <v>73</v>
      </c>
      <c r="E36" s="20" t="s">
        <v>126</v>
      </c>
    </row>
    <row r="37" spans="2:6" s="11" customFormat="1" x14ac:dyDescent="0.25">
      <c r="B37" s="11" t="s">
        <v>262</v>
      </c>
      <c r="C37" s="11" t="s">
        <v>301</v>
      </c>
      <c r="D37" s="11" t="s">
        <v>74</v>
      </c>
      <c r="E37" s="20" t="s">
        <v>304</v>
      </c>
      <c r="F37" s="11" t="s">
        <v>274</v>
      </c>
    </row>
    <row r="38" spans="2:6" s="11" customFormat="1" x14ac:dyDescent="0.25">
      <c r="B38" s="25" t="s">
        <v>269</v>
      </c>
      <c r="C38" s="11" t="s">
        <v>302</v>
      </c>
      <c r="D38" s="11" t="s">
        <v>74</v>
      </c>
      <c r="E38" s="12" t="s">
        <v>303</v>
      </c>
      <c r="F38" s="11" t="s">
        <v>274</v>
      </c>
    </row>
    <row r="39" spans="2:6" s="11" customFormat="1" x14ac:dyDescent="0.25">
      <c r="B39" s="25" t="s">
        <v>275</v>
      </c>
      <c r="C39" s="11" t="s">
        <v>386</v>
      </c>
      <c r="D39" s="11" t="s">
        <v>43</v>
      </c>
      <c r="E39" s="12"/>
    </row>
    <row r="40" spans="2:6" s="11" customFormat="1" x14ac:dyDescent="0.25">
      <c r="B40" s="25" t="s">
        <v>289</v>
      </c>
      <c r="C40" s="11" t="s">
        <v>337</v>
      </c>
      <c r="D40" s="11" t="s">
        <v>74</v>
      </c>
      <c r="E40" s="12"/>
      <c r="F40" s="11" t="s">
        <v>274</v>
      </c>
    </row>
    <row r="41" spans="2:6" s="11" customFormat="1" x14ac:dyDescent="0.25">
      <c r="B41" s="25" t="s">
        <v>288</v>
      </c>
      <c r="C41" s="11" t="s">
        <v>338</v>
      </c>
      <c r="D41" s="11" t="s">
        <v>74</v>
      </c>
      <c r="E41" s="12" t="s">
        <v>343</v>
      </c>
      <c r="F41" s="11" t="s">
        <v>274</v>
      </c>
    </row>
    <row r="42" spans="2:6" s="11" customFormat="1" x14ac:dyDescent="0.25">
      <c r="B42" s="25" t="s">
        <v>292</v>
      </c>
      <c r="C42" s="11" t="s">
        <v>339</v>
      </c>
      <c r="D42" s="11" t="s">
        <v>74</v>
      </c>
      <c r="E42" s="12" t="s">
        <v>344</v>
      </c>
      <c r="F42" s="11" t="s">
        <v>274</v>
      </c>
    </row>
    <row r="43" spans="2:6" s="11" customFormat="1" x14ac:dyDescent="0.25">
      <c r="B43" s="25" t="s">
        <v>294</v>
      </c>
      <c r="C43" s="11" t="s">
        <v>340</v>
      </c>
      <c r="D43" s="11" t="s">
        <v>74</v>
      </c>
      <c r="E43" s="12" t="s">
        <v>346</v>
      </c>
      <c r="F43" s="11" t="s">
        <v>274</v>
      </c>
    </row>
    <row r="44" spans="2:6" s="11" customFormat="1" x14ac:dyDescent="0.25">
      <c r="B44" s="25" t="s">
        <v>298</v>
      </c>
      <c r="C44" s="11" t="s">
        <v>341</v>
      </c>
      <c r="D44" s="11" t="s">
        <v>74</v>
      </c>
      <c r="E44" s="12" t="s">
        <v>347</v>
      </c>
      <c r="F44" s="11" t="s">
        <v>274</v>
      </c>
    </row>
    <row r="45" spans="2:6" s="11" customFormat="1" x14ac:dyDescent="0.25">
      <c r="B45" s="25" t="s">
        <v>330</v>
      </c>
      <c r="C45" s="11" t="s">
        <v>342</v>
      </c>
      <c r="D45" s="11" t="s">
        <v>74</v>
      </c>
      <c r="E45" s="12" t="s">
        <v>345</v>
      </c>
      <c r="F45" s="11" t="s">
        <v>274</v>
      </c>
    </row>
    <row r="46" spans="2:6" s="11" customFormat="1" x14ac:dyDescent="0.25">
      <c r="B46" s="25"/>
      <c r="E46" s="12"/>
    </row>
    <row r="47" spans="2:6" x14ac:dyDescent="0.25">
      <c r="B47" s="7" t="str">
        <f>INDEX('S-Structural checks'!$B$2:$B$14,MATCH(C47,'S-Structural checks'!$H$2:$H$14,0))</f>
        <v>VIN</v>
      </c>
      <c r="C47" t="s">
        <v>63</v>
      </c>
      <c r="D47" t="s">
        <v>73</v>
      </c>
      <c r="E47" s="7" t="s">
        <v>100</v>
      </c>
    </row>
    <row r="48" spans="2:6" x14ac:dyDescent="0.25">
      <c r="B48" s="11" t="str">
        <f>INDEX('S-Structural checks'!$B$2:$B$14,MATCH(C48,'S-Structural checks'!$H$2:$H$14,0))</f>
        <v>Mh</v>
      </c>
      <c r="C48" t="s">
        <v>64</v>
      </c>
      <c r="D48" s="1" t="s">
        <v>43</v>
      </c>
      <c r="F48" s="11"/>
    </row>
    <row r="49" spans="2:6" x14ac:dyDescent="0.25">
      <c r="B49" s="11" t="str">
        <f>INDEX('S-Structural checks'!$B$2:$B$14,MATCH(C49,'S-Structural checks'!$H$2:$H$14,0))</f>
        <v>Mh_msv</v>
      </c>
      <c r="C49" t="s">
        <v>65</v>
      </c>
      <c r="D49" s="1" t="s">
        <v>43</v>
      </c>
      <c r="F49" s="11"/>
    </row>
    <row r="50" spans="2:6" x14ac:dyDescent="0.25">
      <c r="B50" s="11" t="str">
        <f>INDEX('S-Structural checks'!$B$2:$B$14,MATCH(C50,'S-Structural checks'!$H$2:$H$14,0))</f>
        <v>Mk</v>
      </c>
      <c r="C50" t="s">
        <v>66</v>
      </c>
      <c r="D50" s="1" t="s">
        <v>43</v>
      </c>
      <c r="F50" s="11"/>
    </row>
    <row r="51" spans="2:6" x14ac:dyDescent="0.25">
      <c r="B51" s="11" t="str">
        <f>INDEX('S-Structural checks'!$B$2:$B$14,MATCH(C51,'S-Structural checks'!$H$2:$H$14,0))</f>
        <v>Bw</v>
      </c>
      <c r="C51" t="s">
        <v>67</v>
      </c>
      <c r="D51" t="s">
        <v>74</v>
      </c>
      <c r="E51" s="11" t="str">
        <f>"Value of "&amp;B51&amp;" should be one of List_"&amp;B51</f>
        <v>Value of Bw should be one of List_Bw</v>
      </c>
    </row>
    <row r="52" spans="2:6" x14ac:dyDescent="0.25">
      <c r="B52" s="11" t="str">
        <f>INDEX('S-Structural checks'!$B$2:$B$14,MATCH(C52,'S-Structural checks'!$H$2:$H$14,0))</f>
        <v>Electric</v>
      </c>
      <c r="C52" t="s">
        <v>68</v>
      </c>
      <c r="D52" t="s">
        <v>74</v>
      </c>
      <c r="E52" s="7" t="str">
        <f>"Value of "&amp;B52&amp;" should be one of List_"&amp;B52</f>
        <v>Value of Electric should be one of List_Electric</v>
      </c>
    </row>
    <row r="53" spans="2:6" x14ac:dyDescent="0.25">
      <c r="B53" s="11" t="str">
        <f>INDEX('S-Structural checks'!$B$2:$B$14,MATCH(C53,'S-Structural checks'!$H$2:$H$14,0))</f>
        <v>Hybrid</v>
      </c>
      <c r="C53" t="s">
        <v>69</v>
      </c>
      <c r="D53" t="s">
        <v>74</v>
      </c>
      <c r="E53" s="11" t="str">
        <f t="shared" ref="E53:E55" si="2">"Value of "&amp;B53&amp;" should be one of List_"&amp;B53</f>
        <v>Value of Hybrid should be one of List_Hybrid</v>
      </c>
    </row>
    <row r="54" spans="2:6" x14ac:dyDescent="0.25">
      <c r="B54" s="11" t="str">
        <f>INDEX('S-Structural checks'!$B$2:$B$14,MATCH(C54,'S-Structural checks'!$H$2:$H$14,0))</f>
        <v>ClassOfHybrid</v>
      </c>
      <c r="C54" t="s">
        <v>70</v>
      </c>
      <c r="D54" t="s">
        <v>74</v>
      </c>
      <c r="E54" s="11" t="str">
        <f t="shared" si="2"/>
        <v>Value of ClassOfHybrid should be one of List_ClassOfHybrid</v>
      </c>
    </row>
    <row r="55" spans="2:6" x14ac:dyDescent="0.25">
      <c r="B55" s="11" t="str">
        <f>INDEX('S-Structural checks'!$B$2:$B$14,MATCH(C55,'S-Structural checks'!$H$2:$H$14,0))</f>
        <v>FT</v>
      </c>
      <c r="C55" t="s">
        <v>71</v>
      </c>
      <c r="D55" t="s">
        <v>74</v>
      </c>
      <c r="E55" s="11" t="str">
        <f t="shared" si="2"/>
        <v>Value of FT should be one of List_FT</v>
      </c>
    </row>
    <row r="56" spans="2:6" x14ac:dyDescent="0.25">
      <c r="B56" s="11" t="str">
        <f>INDEX('S-Structural checks'!$B$2:$B$14,MATCH(C56,'S-Structural checks'!$H$2:$H$14,0))</f>
        <v>MaximumSpeed</v>
      </c>
      <c r="C56" t="s">
        <v>72</v>
      </c>
      <c r="D56" t="s">
        <v>74</v>
      </c>
      <c r="E56" s="7" t="s">
        <v>92</v>
      </c>
    </row>
    <row r="57" spans="2:6" x14ac:dyDescent="0.25">
      <c r="B57" s="11" t="str">
        <f>INDEX('S-Structural checks'!$B$2:$B$14,MATCH(C57,'S-Structural checks'!$H$2:$H$14,0))</f>
        <v>ID</v>
      </c>
      <c r="C57" t="s">
        <v>99</v>
      </c>
      <c r="D57" s="1" t="s">
        <v>43</v>
      </c>
    </row>
    <row r="58" spans="2:6" x14ac:dyDescent="0.25">
      <c r="B58" s="11" t="str">
        <f>INDEX('S-Structural checks'!$B$2:$B$14,MATCH(C58,'S-Structural checks'!$H$2:$H$14,0))</f>
        <v>MS</v>
      </c>
      <c r="C58" s="11" t="s">
        <v>112</v>
      </c>
      <c r="D58" t="s">
        <v>73</v>
      </c>
      <c r="E58" t="s">
        <v>114</v>
      </c>
    </row>
    <row r="59" spans="2:6" x14ac:dyDescent="0.25">
      <c r="B59" s="11" t="str">
        <f>INDEX('S-Structural checks'!$B$2:$B$14,MATCH(C59,'S-Structural checks'!$H$2:$H$14,0))</f>
        <v>Y</v>
      </c>
      <c r="C59" s="11" t="s">
        <v>113</v>
      </c>
      <c r="D59" s="11" t="s">
        <v>73</v>
      </c>
      <c r="E59" s="11" t="s">
        <v>115</v>
      </c>
    </row>
    <row r="60" spans="2:6" x14ac:dyDescent="0.25">
      <c r="B60" s="11" t="s">
        <v>262</v>
      </c>
      <c r="C60" s="11" t="s">
        <v>305</v>
      </c>
      <c r="D60" s="11" t="s">
        <v>74</v>
      </c>
      <c r="E60" t="s">
        <v>387</v>
      </c>
      <c r="F60" t="s">
        <v>274</v>
      </c>
    </row>
    <row r="61" spans="2:6" x14ac:dyDescent="0.25">
      <c r="B61" s="25" t="s">
        <v>269</v>
      </c>
      <c r="C61" s="11" t="s">
        <v>306</v>
      </c>
      <c r="D61" s="11" t="s">
        <v>74</v>
      </c>
      <c r="E61" t="s">
        <v>308</v>
      </c>
      <c r="F61" t="s">
        <v>274</v>
      </c>
    </row>
    <row r="62" spans="2:6" x14ac:dyDescent="0.25">
      <c r="B62" s="25" t="s">
        <v>275</v>
      </c>
      <c r="C62" s="11" t="s">
        <v>307</v>
      </c>
      <c r="D62" s="11" t="s">
        <v>74</v>
      </c>
      <c r="E62" t="s">
        <v>309</v>
      </c>
      <c r="F62" t="s">
        <v>274</v>
      </c>
    </row>
    <row r="63" spans="2:6" x14ac:dyDescent="0.25">
      <c r="B63" t="s">
        <v>289</v>
      </c>
      <c r="C63" s="11" t="s">
        <v>352</v>
      </c>
      <c r="D63" s="11" t="s">
        <v>74</v>
      </c>
      <c r="E63" t="s">
        <v>388</v>
      </c>
      <c r="F63" s="11" t="s">
        <v>274</v>
      </c>
    </row>
    <row r="64" spans="2:6" x14ac:dyDescent="0.25">
      <c r="B64" t="s">
        <v>288</v>
      </c>
      <c r="C64" s="11" t="s">
        <v>353</v>
      </c>
      <c r="D64" s="11" t="s">
        <v>74</v>
      </c>
      <c r="E64" t="s">
        <v>358</v>
      </c>
      <c r="F64" s="11" t="s">
        <v>274</v>
      </c>
    </row>
    <row r="65" spans="2:6" x14ac:dyDescent="0.25">
      <c r="B65" t="s">
        <v>292</v>
      </c>
      <c r="C65" s="11" t="s">
        <v>354</v>
      </c>
      <c r="D65" s="11" t="s">
        <v>74</v>
      </c>
      <c r="E65" t="s">
        <v>389</v>
      </c>
      <c r="F65" s="11" t="s">
        <v>274</v>
      </c>
    </row>
    <row r="66" spans="2:6" x14ac:dyDescent="0.25">
      <c r="B66" t="s">
        <v>294</v>
      </c>
      <c r="C66" s="11" t="s">
        <v>355</v>
      </c>
      <c r="D66" s="11" t="s">
        <v>74</v>
      </c>
      <c r="E66" t="s">
        <v>390</v>
      </c>
      <c r="F66" s="11" t="s">
        <v>274</v>
      </c>
    </row>
    <row r="67" spans="2:6" x14ac:dyDescent="0.25">
      <c r="B67" t="s">
        <v>298</v>
      </c>
      <c r="C67" s="11" t="s">
        <v>356</v>
      </c>
      <c r="D67" s="11" t="s">
        <v>74</v>
      </c>
      <c r="E67" t="s">
        <v>384</v>
      </c>
      <c r="F67" s="11" t="s">
        <v>274</v>
      </c>
    </row>
    <row r="68" spans="2:6" x14ac:dyDescent="0.25">
      <c r="B68" t="s">
        <v>330</v>
      </c>
      <c r="C68" s="11" t="s">
        <v>357</v>
      </c>
      <c r="D68" s="11" t="s">
        <v>74</v>
      </c>
      <c r="E68" t="s">
        <v>391</v>
      </c>
      <c r="F68" s="11" t="s">
        <v>274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>
      <selection activeCell="H7" sqref="H7"/>
    </sheetView>
  </sheetViews>
  <sheetFormatPr defaultColWidth="9.28515625" defaultRowHeight="15" x14ac:dyDescent="0.25"/>
  <cols>
    <col min="4" max="4" width="8" customWidth="1"/>
    <col min="5" max="5" width="90" customWidth="1"/>
    <col min="6" max="6" width="14.5703125" customWidth="1"/>
    <col min="7" max="7" width="74.28515625" customWidth="1"/>
    <col min="8" max="8" width="19.85546875" bestFit="1" customWidth="1"/>
    <col min="9" max="9" width="23.42578125" style="12" customWidth="1"/>
  </cols>
  <sheetData>
    <row r="1" spans="1:9" x14ac:dyDescent="0.25">
      <c r="A1" s="18" t="s">
        <v>15</v>
      </c>
      <c r="B1" s="18" t="s">
        <v>25</v>
      </c>
      <c r="C1" s="18" t="s">
        <v>103</v>
      </c>
      <c r="D1" s="18" t="s">
        <v>120</v>
      </c>
      <c r="E1" s="18" t="s">
        <v>121</v>
      </c>
      <c r="F1" s="18" t="s">
        <v>102</v>
      </c>
      <c r="G1" s="18" t="s">
        <v>0</v>
      </c>
      <c r="H1" s="27" t="s">
        <v>310</v>
      </c>
      <c r="I1" s="21" t="s">
        <v>142</v>
      </c>
    </row>
    <row r="2" spans="1:9" x14ac:dyDescent="0.25">
      <c r="C2" t="s">
        <v>6</v>
      </c>
      <c r="D2" t="s">
        <v>134</v>
      </c>
      <c r="E2" t="s">
        <v>135</v>
      </c>
      <c r="F2" t="s">
        <v>74</v>
      </c>
      <c r="G2" t="s">
        <v>136</v>
      </c>
    </row>
    <row r="3" spans="1:9" x14ac:dyDescent="0.25">
      <c r="C3" t="s">
        <v>7</v>
      </c>
      <c r="D3" t="s">
        <v>137</v>
      </c>
      <c r="E3" t="s">
        <v>378</v>
      </c>
      <c r="F3" s="11" t="s">
        <v>74</v>
      </c>
      <c r="G3" t="s">
        <v>376</v>
      </c>
      <c r="H3" t="s">
        <v>377</v>
      </c>
    </row>
    <row r="4" spans="1:9" s="11" customFormat="1" x14ac:dyDescent="0.25">
      <c r="C4" s="11" t="s">
        <v>7</v>
      </c>
      <c r="D4" s="11" t="s">
        <v>139</v>
      </c>
      <c r="E4" s="11" t="s">
        <v>10</v>
      </c>
      <c r="F4" s="11" t="s">
        <v>74</v>
      </c>
      <c r="G4" s="11" t="s">
        <v>138</v>
      </c>
      <c r="I4" s="12"/>
    </row>
    <row r="5" spans="1:9" s="11" customFormat="1" x14ac:dyDescent="0.25">
      <c r="C5" s="11" t="s">
        <v>140</v>
      </c>
      <c r="D5" s="11" t="s">
        <v>141</v>
      </c>
      <c r="E5" s="11" t="s">
        <v>144</v>
      </c>
      <c r="F5" s="11" t="s">
        <v>74</v>
      </c>
      <c r="G5" s="11" t="s">
        <v>312</v>
      </c>
      <c r="H5" s="11" t="s">
        <v>311</v>
      </c>
      <c r="I5" s="22"/>
    </row>
    <row r="6" spans="1:9" s="11" customFormat="1" x14ac:dyDescent="0.25">
      <c r="C6" s="11" t="s">
        <v>140</v>
      </c>
      <c r="D6" s="11" t="s">
        <v>143</v>
      </c>
      <c r="E6" s="11" t="s">
        <v>145</v>
      </c>
      <c r="F6" s="11" t="s">
        <v>74</v>
      </c>
      <c r="G6" s="11" t="s">
        <v>313</v>
      </c>
      <c r="H6" s="11" t="s">
        <v>311</v>
      </c>
      <c r="I6" s="12"/>
    </row>
    <row r="7" spans="1:9" s="11" customFormat="1" ht="165" x14ac:dyDescent="0.25">
      <c r="C7" s="11" t="s">
        <v>147</v>
      </c>
      <c r="D7" s="11" t="s">
        <v>148</v>
      </c>
      <c r="E7" s="12" t="s">
        <v>315</v>
      </c>
      <c r="F7" s="11" t="s">
        <v>74</v>
      </c>
      <c r="G7" s="12" t="s">
        <v>316</v>
      </c>
      <c r="H7" s="12" t="s">
        <v>314</v>
      </c>
      <c r="I7" s="22"/>
    </row>
    <row r="8" spans="1:9" s="11" customFormat="1" ht="90" x14ac:dyDescent="0.25">
      <c r="C8" s="11" t="s">
        <v>266</v>
      </c>
      <c r="D8" s="11" t="s">
        <v>265</v>
      </c>
      <c r="E8" s="12" t="s">
        <v>348</v>
      </c>
      <c r="F8" s="11" t="s">
        <v>74</v>
      </c>
      <c r="G8" s="11" t="s">
        <v>349</v>
      </c>
      <c r="H8" s="11" t="s">
        <v>123</v>
      </c>
      <c r="I8" s="12"/>
    </row>
    <row r="9" spans="1:9" s="11" customFormat="1" x14ac:dyDescent="0.25">
      <c r="I9" s="12"/>
    </row>
    <row r="10" spans="1:9" s="11" customFormat="1" x14ac:dyDescent="0.25">
      <c r="I10" s="12"/>
    </row>
    <row r="11" spans="1:9" s="11" customFormat="1" x14ac:dyDescent="0.25">
      <c r="I11" s="12"/>
    </row>
    <row r="12" spans="1:9" s="11" customFormat="1" x14ac:dyDescent="0.25">
      <c r="I12" s="12"/>
    </row>
    <row r="13" spans="1:9" s="11" customFormat="1" x14ac:dyDescent="0.25">
      <c r="I13" s="12"/>
    </row>
    <row r="14" spans="1:9" x14ac:dyDescent="0.25">
      <c r="A14" s="11"/>
    </row>
    <row r="15" spans="1:9" x14ac:dyDescent="0.25">
      <c r="A15" s="11"/>
    </row>
    <row r="16" spans="1:9" x14ac:dyDescent="0.25">
      <c r="A16" s="1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9"/>
  <sheetViews>
    <sheetView workbookViewId="0">
      <selection activeCell="H2" sqref="H2"/>
    </sheetView>
  </sheetViews>
  <sheetFormatPr defaultColWidth="9.28515625" defaultRowHeight="15" x14ac:dyDescent="0.25"/>
  <cols>
    <col min="2" max="2" width="8.7109375" style="11"/>
    <col min="3" max="3" width="11.28515625" customWidth="1"/>
    <col min="5" max="5" width="47.42578125" bestFit="1" customWidth="1"/>
    <col min="6" max="6" width="20.28515625" customWidth="1"/>
    <col min="7" max="7" width="58.7109375" customWidth="1"/>
    <col min="8" max="8" width="29.85546875" customWidth="1"/>
  </cols>
  <sheetData>
    <row r="1" spans="1:9" s="11" customFormat="1" ht="30" x14ac:dyDescent="0.25">
      <c r="A1" s="14" t="s">
        <v>15</v>
      </c>
      <c r="B1" s="14" t="s">
        <v>25</v>
      </c>
      <c r="C1" s="14" t="s">
        <v>103</v>
      </c>
      <c r="D1" s="14" t="s">
        <v>104</v>
      </c>
      <c r="E1" s="15" t="s">
        <v>105</v>
      </c>
      <c r="F1" s="14" t="s">
        <v>102</v>
      </c>
      <c r="G1" s="14" t="s">
        <v>0</v>
      </c>
      <c r="H1" s="13" t="s">
        <v>272</v>
      </c>
      <c r="I1" s="14" t="s">
        <v>142</v>
      </c>
    </row>
    <row r="2" spans="1:9" s="11" customFormat="1" ht="60" x14ac:dyDescent="0.25">
      <c r="A2" s="16">
        <v>1</v>
      </c>
      <c r="C2" s="17" t="s">
        <v>2</v>
      </c>
      <c r="D2" s="16" t="s">
        <v>116</v>
      </c>
      <c r="E2" s="17" t="s">
        <v>118</v>
      </c>
      <c r="F2" s="16" t="s">
        <v>74</v>
      </c>
      <c r="G2" s="11" t="s">
        <v>127</v>
      </c>
      <c r="H2" s="11" t="s">
        <v>273</v>
      </c>
    </row>
    <row r="3" spans="1:9" s="11" customFormat="1" ht="60" x14ac:dyDescent="0.25">
      <c r="A3" s="16" t="s">
        <v>128</v>
      </c>
      <c r="C3" s="17" t="s">
        <v>2</v>
      </c>
      <c r="D3" s="16" t="s">
        <v>129</v>
      </c>
      <c r="E3" s="17" t="s">
        <v>130</v>
      </c>
      <c r="F3" s="16" t="s">
        <v>73</v>
      </c>
      <c r="G3" s="17" t="s">
        <v>131</v>
      </c>
      <c r="H3" s="16" t="s">
        <v>273</v>
      </c>
    </row>
    <row r="4" spans="1:9" s="11" customFormat="1" ht="30" x14ac:dyDescent="0.25">
      <c r="A4" s="16">
        <v>2</v>
      </c>
      <c r="B4" s="16"/>
      <c r="C4" s="16" t="s">
        <v>1</v>
      </c>
      <c r="D4" s="16" t="s">
        <v>117</v>
      </c>
      <c r="E4" s="17" t="s">
        <v>119</v>
      </c>
      <c r="F4" s="11" t="s">
        <v>73</v>
      </c>
      <c r="G4" s="12" t="s">
        <v>132</v>
      </c>
      <c r="H4" s="11" t="s">
        <v>273</v>
      </c>
    </row>
    <row r="5" spans="1:9" s="11" customFormat="1" ht="30" x14ac:dyDescent="0.25">
      <c r="A5" s="16">
        <v>3</v>
      </c>
      <c r="B5" s="16"/>
      <c r="C5" s="16" t="s">
        <v>275</v>
      </c>
      <c r="D5" s="16" t="s">
        <v>281</v>
      </c>
      <c r="E5" s="17" t="s">
        <v>282</v>
      </c>
      <c r="F5" s="16" t="s">
        <v>74</v>
      </c>
      <c r="G5" s="17" t="s">
        <v>283</v>
      </c>
      <c r="H5" s="16" t="s">
        <v>287</v>
      </c>
    </row>
    <row r="6" spans="1:9" s="11" customFormat="1" ht="30" x14ac:dyDescent="0.25">
      <c r="A6" s="16">
        <v>4</v>
      </c>
      <c r="B6" s="16"/>
      <c r="C6" s="16" t="s">
        <v>275</v>
      </c>
      <c r="D6" s="16" t="s">
        <v>284</v>
      </c>
      <c r="E6" s="17" t="s">
        <v>285</v>
      </c>
      <c r="F6" s="16" t="s">
        <v>74</v>
      </c>
      <c r="G6" s="17" t="s">
        <v>286</v>
      </c>
      <c r="H6" s="16" t="s">
        <v>287</v>
      </c>
    </row>
    <row r="7" spans="1:9" s="1" customFormat="1" ht="30" x14ac:dyDescent="0.25">
      <c r="A7" s="33">
        <v>5</v>
      </c>
      <c r="C7" s="33" t="s">
        <v>326</v>
      </c>
      <c r="D7" s="33" t="s">
        <v>317</v>
      </c>
      <c r="E7" s="34" t="s">
        <v>327</v>
      </c>
      <c r="F7" s="33" t="s">
        <v>94</v>
      </c>
      <c r="G7" s="1" t="s">
        <v>323</v>
      </c>
      <c r="H7" s="33" t="s">
        <v>287</v>
      </c>
      <c r="I7" s="1" t="s">
        <v>320</v>
      </c>
    </row>
    <row r="8" spans="1:9" s="1" customFormat="1" x14ac:dyDescent="0.25">
      <c r="A8" s="33">
        <v>6</v>
      </c>
      <c r="C8" s="33" t="s">
        <v>326</v>
      </c>
      <c r="D8" s="33" t="s">
        <v>318</v>
      </c>
      <c r="E8" s="34" t="s">
        <v>321</v>
      </c>
      <c r="F8" s="33" t="s">
        <v>94</v>
      </c>
      <c r="G8" s="1" t="s">
        <v>324</v>
      </c>
      <c r="H8" s="33" t="s">
        <v>287</v>
      </c>
      <c r="I8" s="1" t="s">
        <v>320</v>
      </c>
    </row>
    <row r="9" spans="1:9" s="1" customFormat="1" x14ac:dyDescent="0.25">
      <c r="A9" s="33">
        <v>7</v>
      </c>
      <c r="C9" s="33" t="s">
        <v>326</v>
      </c>
      <c r="D9" s="33" t="s">
        <v>319</v>
      </c>
      <c r="E9" s="34" t="s">
        <v>322</v>
      </c>
      <c r="F9" s="33" t="s">
        <v>94</v>
      </c>
      <c r="G9" s="1" t="s">
        <v>325</v>
      </c>
      <c r="H9" s="33" t="s">
        <v>287</v>
      </c>
      <c r="I9" s="1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workbookViewId="0">
      <selection activeCell="D12" sqref="D12"/>
    </sheetView>
  </sheetViews>
  <sheetFormatPr defaultColWidth="9.28515625" defaultRowHeight="15" x14ac:dyDescent="0.25"/>
  <cols>
    <col min="1" max="2" width="17.85546875" style="11" customWidth="1"/>
    <col min="3" max="3" width="21.42578125" customWidth="1"/>
    <col min="4" max="4" width="19.7109375" customWidth="1"/>
    <col min="5" max="5" width="29.5703125" customWidth="1"/>
    <col min="6" max="6" width="22.7109375" customWidth="1"/>
    <col min="7" max="7" width="18" style="11" customWidth="1"/>
    <col min="8" max="8" width="24.140625" style="11" customWidth="1"/>
    <col min="9" max="9" width="15.28515625" customWidth="1"/>
    <col min="10" max="10" width="15.28515625" bestFit="1" customWidth="1"/>
    <col min="12" max="12" width="12.5703125" bestFit="1" customWidth="1"/>
    <col min="13" max="13" width="18.7109375" bestFit="1" customWidth="1"/>
  </cols>
  <sheetData>
    <row r="1" spans="1:8" x14ac:dyDescent="0.25">
      <c r="A1" s="11" t="s">
        <v>44</v>
      </c>
      <c r="B1" s="11" t="s">
        <v>363</v>
      </c>
      <c r="C1" t="s">
        <v>75</v>
      </c>
      <c r="D1" t="s">
        <v>76</v>
      </c>
      <c r="E1" t="s">
        <v>77</v>
      </c>
      <c r="F1" s="11" t="s">
        <v>78</v>
      </c>
      <c r="G1" s="11" t="s">
        <v>146</v>
      </c>
      <c r="H1" s="11" t="s">
        <v>149</v>
      </c>
    </row>
    <row r="2" spans="1:8" x14ac:dyDescent="0.25">
      <c r="A2" s="11" t="s">
        <v>219</v>
      </c>
      <c r="B2" s="11" t="s">
        <v>364</v>
      </c>
      <c r="C2" s="7" t="s">
        <v>9</v>
      </c>
      <c r="D2" t="s">
        <v>9</v>
      </c>
      <c r="E2" t="s">
        <v>85</v>
      </c>
      <c r="F2" s="10" t="s">
        <v>214</v>
      </c>
      <c r="G2" s="11" t="s">
        <v>150</v>
      </c>
      <c r="H2" s="11" t="s">
        <v>151</v>
      </c>
    </row>
    <row r="3" spans="1:8" x14ac:dyDescent="0.25">
      <c r="A3" s="11" t="s">
        <v>220</v>
      </c>
      <c r="B3" s="11" t="s">
        <v>365</v>
      </c>
      <c r="C3" s="7" t="s">
        <v>89</v>
      </c>
      <c r="D3" t="s">
        <v>89</v>
      </c>
      <c r="E3" t="s">
        <v>86</v>
      </c>
      <c r="F3" s="10" t="s">
        <v>79</v>
      </c>
      <c r="G3" s="11" t="s">
        <v>152</v>
      </c>
      <c r="H3" s="11" t="s">
        <v>153</v>
      </c>
    </row>
    <row r="4" spans="1:8" x14ac:dyDescent="0.25">
      <c r="A4" s="11" t="s">
        <v>221</v>
      </c>
      <c r="B4" s="11" t="s">
        <v>366</v>
      </c>
      <c r="C4" s="7" t="s">
        <v>90</v>
      </c>
      <c r="D4" t="s">
        <v>90</v>
      </c>
      <c r="E4" t="s">
        <v>87</v>
      </c>
      <c r="F4" s="10" t="s">
        <v>80</v>
      </c>
      <c r="G4" s="11" t="s">
        <v>154</v>
      </c>
      <c r="H4" s="11" t="s">
        <v>155</v>
      </c>
    </row>
    <row r="5" spans="1:8" ht="15" customHeight="1" x14ac:dyDescent="0.25">
      <c r="A5" s="11" t="s">
        <v>213</v>
      </c>
      <c r="B5" s="11" t="s">
        <v>368</v>
      </c>
      <c r="C5" s="7" t="s">
        <v>91</v>
      </c>
      <c r="D5" t="s">
        <v>91</v>
      </c>
      <c r="E5" t="s">
        <v>88</v>
      </c>
      <c r="F5" s="23" t="s">
        <v>215</v>
      </c>
      <c r="G5" s="11" t="s">
        <v>156</v>
      </c>
      <c r="H5" s="11" t="s">
        <v>157</v>
      </c>
    </row>
    <row r="6" spans="1:8" x14ac:dyDescent="0.25">
      <c r="A6" s="11" t="s">
        <v>222</v>
      </c>
      <c r="B6" s="11" t="s">
        <v>369</v>
      </c>
      <c r="F6" s="10" t="s">
        <v>81</v>
      </c>
      <c r="G6" s="11" t="s">
        <v>158</v>
      </c>
      <c r="H6" s="11" t="s">
        <v>159</v>
      </c>
    </row>
    <row r="7" spans="1:8" x14ac:dyDescent="0.25">
      <c r="A7" s="11" t="s">
        <v>223</v>
      </c>
      <c r="B7" s="11" t="s">
        <v>370</v>
      </c>
      <c r="F7" s="10" t="s">
        <v>82</v>
      </c>
      <c r="G7" s="11" t="s">
        <v>160</v>
      </c>
      <c r="H7" s="11" t="s">
        <v>161</v>
      </c>
    </row>
    <row r="8" spans="1:8" x14ac:dyDescent="0.25">
      <c r="A8" s="11" t="s">
        <v>224</v>
      </c>
      <c r="B8" s="11" t="s">
        <v>367</v>
      </c>
      <c r="F8" s="10" t="s">
        <v>83</v>
      </c>
      <c r="G8" s="11" t="s">
        <v>162</v>
      </c>
      <c r="H8" s="11" t="s">
        <v>163</v>
      </c>
    </row>
    <row r="9" spans="1:8" x14ac:dyDescent="0.25">
      <c r="A9" s="11" t="s">
        <v>206</v>
      </c>
      <c r="B9" s="11" t="s">
        <v>371</v>
      </c>
      <c r="F9" s="10" t="s">
        <v>84</v>
      </c>
      <c r="G9" s="11" t="s">
        <v>164</v>
      </c>
      <c r="H9" s="11" t="s">
        <v>165</v>
      </c>
    </row>
    <row r="10" spans="1:8" x14ac:dyDescent="0.25">
      <c r="A10" s="11" t="s">
        <v>225</v>
      </c>
      <c r="B10" s="11" t="s">
        <v>374</v>
      </c>
      <c r="F10" s="23" t="s">
        <v>216</v>
      </c>
      <c r="G10" s="11" t="s">
        <v>166</v>
      </c>
      <c r="H10" s="11" t="s">
        <v>167</v>
      </c>
    </row>
    <row r="11" spans="1:8" x14ac:dyDescent="0.25">
      <c r="A11" s="11" t="s">
        <v>226</v>
      </c>
      <c r="B11" s="11" t="s">
        <v>375</v>
      </c>
      <c r="F11" s="23" t="s">
        <v>217</v>
      </c>
      <c r="G11" s="11" t="s">
        <v>168</v>
      </c>
      <c r="H11" s="11" t="s">
        <v>169</v>
      </c>
    </row>
    <row r="12" spans="1:8" x14ac:dyDescent="0.25">
      <c r="A12" s="11" t="s">
        <v>227</v>
      </c>
      <c r="B12" s="11" t="s">
        <v>372</v>
      </c>
      <c r="F12" s="23" t="s">
        <v>218</v>
      </c>
      <c r="G12" s="11" t="s">
        <v>170</v>
      </c>
      <c r="H12" s="11" t="s">
        <v>171</v>
      </c>
    </row>
    <row r="13" spans="1:8" x14ac:dyDescent="0.25">
      <c r="A13" s="11" t="s">
        <v>228</v>
      </c>
      <c r="B13" s="11" t="s">
        <v>373</v>
      </c>
      <c r="F13" s="23" t="s">
        <v>81</v>
      </c>
      <c r="G13" s="11" t="s">
        <v>172</v>
      </c>
      <c r="H13" s="11" t="s">
        <v>173</v>
      </c>
    </row>
    <row r="14" spans="1:8" x14ac:dyDescent="0.25">
      <c r="A14" s="11" t="s">
        <v>229</v>
      </c>
      <c r="G14" s="11" t="s">
        <v>174</v>
      </c>
      <c r="H14" s="11" t="s">
        <v>175</v>
      </c>
    </row>
    <row r="15" spans="1:8" x14ac:dyDescent="0.25">
      <c r="A15" s="11" t="s">
        <v>230</v>
      </c>
      <c r="G15" s="11" t="s">
        <v>176</v>
      </c>
      <c r="H15" s="11" t="s">
        <v>177</v>
      </c>
    </row>
    <row r="16" spans="1:8" x14ac:dyDescent="0.25">
      <c r="A16" s="11" t="s">
        <v>231</v>
      </c>
      <c r="G16" s="11" t="s">
        <v>178</v>
      </c>
      <c r="H16" s="11" t="s">
        <v>179</v>
      </c>
    </row>
    <row r="17" spans="1:8" x14ac:dyDescent="0.25">
      <c r="A17" s="11" t="s">
        <v>232</v>
      </c>
      <c r="G17" s="11" t="s">
        <v>180</v>
      </c>
      <c r="H17" s="11" t="s">
        <v>181</v>
      </c>
    </row>
    <row r="18" spans="1:8" x14ac:dyDescent="0.25">
      <c r="A18" s="11" t="s">
        <v>233</v>
      </c>
      <c r="G18" s="11" t="s">
        <v>182</v>
      </c>
      <c r="H18" s="11" t="s">
        <v>183</v>
      </c>
    </row>
    <row r="19" spans="1:8" x14ac:dyDescent="0.25">
      <c r="A19" s="11" t="s">
        <v>234</v>
      </c>
      <c r="G19" s="11" t="s">
        <v>184</v>
      </c>
      <c r="H19" s="11" t="s">
        <v>185</v>
      </c>
    </row>
    <row r="20" spans="1:8" x14ac:dyDescent="0.25">
      <c r="A20" s="11" t="s">
        <v>235</v>
      </c>
      <c r="G20" s="11" t="s">
        <v>186</v>
      </c>
      <c r="H20" s="11" t="s">
        <v>187</v>
      </c>
    </row>
    <row r="21" spans="1:8" x14ac:dyDescent="0.25">
      <c r="A21" s="11" t="s">
        <v>236</v>
      </c>
      <c r="G21" s="11" t="s">
        <v>188</v>
      </c>
      <c r="H21" s="11" t="s">
        <v>189</v>
      </c>
    </row>
    <row r="22" spans="1:8" x14ac:dyDescent="0.25">
      <c r="A22" s="11" t="s">
        <v>211</v>
      </c>
      <c r="G22" s="11" t="s">
        <v>190</v>
      </c>
      <c r="H22" s="11" t="s">
        <v>191</v>
      </c>
    </row>
    <row r="23" spans="1:8" x14ac:dyDescent="0.25">
      <c r="A23" s="11" t="s">
        <v>237</v>
      </c>
      <c r="G23" s="11" t="s">
        <v>192</v>
      </c>
      <c r="H23" s="11" t="s">
        <v>193</v>
      </c>
    </row>
    <row r="24" spans="1:8" x14ac:dyDescent="0.25">
      <c r="A24" s="11" t="s">
        <v>238</v>
      </c>
      <c r="G24" s="11" t="s">
        <v>194</v>
      </c>
      <c r="H24" s="11" t="s">
        <v>195</v>
      </c>
    </row>
    <row r="25" spans="1:8" x14ac:dyDescent="0.25">
      <c r="A25" s="11" t="s">
        <v>239</v>
      </c>
      <c r="G25" s="11" t="s">
        <v>196</v>
      </c>
      <c r="H25" s="11" t="s">
        <v>197</v>
      </c>
    </row>
    <row r="26" spans="1:8" x14ac:dyDescent="0.25">
      <c r="A26" s="11" t="s">
        <v>240</v>
      </c>
      <c r="G26" s="11" t="s">
        <v>198</v>
      </c>
      <c r="H26" s="11" t="s">
        <v>199</v>
      </c>
    </row>
    <row r="27" spans="1:8" x14ac:dyDescent="0.25">
      <c r="A27" s="11" t="s">
        <v>241</v>
      </c>
      <c r="G27" s="11" t="s">
        <v>200</v>
      </c>
      <c r="H27" s="11" t="s">
        <v>201</v>
      </c>
    </row>
    <row r="28" spans="1:8" x14ac:dyDescent="0.25">
      <c r="A28" s="11" t="s">
        <v>242</v>
      </c>
      <c r="G28" s="11" t="s">
        <v>202</v>
      </c>
      <c r="H28" s="11" t="s">
        <v>203</v>
      </c>
    </row>
    <row r="29" spans="1:8" x14ac:dyDescent="0.25">
      <c r="A29" s="11" t="s">
        <v>243</v>
      </c>
      <c r="G29" s="11" t="s">
        <v>204</v>
      </c>
      <c r="H29" s="11" t="s">
        <v>205</v>
      </c>
    </row>
    <row r="30" spans="1:8" x14ac:dyDescent="0.25">
      <c r="A30" s="11" t="s">
        <v>244</v>
      </c>
      <c r="G30" s="11" t="s">
        <v>209</v>
      </c>
      <c r="H30" s="11" t="s">
        <v>210</v>
      </c>
    </row>
    <row r="31" spans="1:8" x14ac:dyDescent="0.25">
      <c r="A31" s="11" t="s">
        <v>245</v>
      </c>
      <c r="G31" s="11" t="s">
        <v>207</v>
      </c>
      <c r="H31" s="11" t="s">
        <v>208</v>
      </c>
    </row>
    <row r="32" spans="1:8" x14ac:dyDescent="0.25">
      <c r="A32" s="11" t="s">
        <v>246</v>
      </c>
      <c r="G32" s="11" t="s">
        <v>211</v>
      </c>
      <c r="H32" s="11" t="s">
        <v>212</v>
      </c>
    </row>
    <row r="33" spans="1:1" x14ac:dyDescent="0.25">
      <c r="A33" s="11" t="s">
        <v>247</v>
      </c>
    </row>
    <row r="34" spans="1:1" x14ac:dyDescent="0.25">
      <c r="A34" s="11" t="s">
        <v>248</v>
      </c>
    </row>
    <row r="35" spans="1:1" x14ac:dyDescent="0.25">
      <c r="A35" s="11" t="s">
        <v>249</v>
      </c>
    </row>
    <row r="36" spans="1:1" x14ac:dyDescent="0.25">
      <c r="A36" s="11" t="s">
        <v>250</v>
      </c>
    </row>
    <row r="37" spans="1:1" x14ac:dyDescent="0.25">
      <c r="A37" s="11" t="s">
        <v>251</v>
      </c>
    </row>
    <row r="38" spans="1:1" x14ac:dyDescent="0.25">
      <c r="A38" s="11" t="s">
        <v>252</v>
      </c>
    </row>
    <row r="39" spans="1:1" x14ac:dyDescent="0.25">
      <c r="A39" s="11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S-Structural checks</vt:lpstr>
      <vt:lpstr>S-error messages and types</vt:lpstr>
      <vt:lpstr>R-Record level checks</vt:lpstr>
      <vt:lpstr>D-Dataset level checks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2021-06-15T15:23:20Z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60d51b25-aebd-4b50-820e-af52079b86ab</vt:lpwstr>
  </property>
  <property fmtid="{D5CDD505-2E9C-101B-9397-08002B2CF9AE}" pid="3" name="ESRI_WORKBOOK_ID">
    <vt:lpwstr>db9858b62bcf4925a88d762e6a734653</vt:lpwstr>
  </property>
</Properties>
</file>